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api.box.com/wopi/files/2407367368545/WOPIServiceId_TP_BOX_2/WOPIUserId_-/"/>
    </mc:Choice>
  </mc:AlternateContent>
  <xr:revisionPtr revIDLastSave="196" documentId="8_{7EBDBA96-6564-42ED-BD33-AE8310ADFA68}" xr6:coauthVersionLast="47" xr6:coauthVersionMax="47" xr10:uidLastSave="{D798CE34-89A7-4B63-A037-1EE59ED808B4}"/>
  <bookViews>
    <workbookView xWindow="-110" yWindow="-110" windowWidth="19420" windowHeight="11500" xr2:uid="{6A221E2D-9E7B-4C9F-91BF-B26F7BAA5798}"/>
  </bookViews>
  <sheets>
    <sheet name="Objectives and Context" sheetId="5" r:id="rId1"/>
    <sheet name="How to use" sheetId="11" r:id="rId2"/>
    <sheet name="Score summary" sheetId="7" r:id="rId3"/>
    <sheet name="Questionnaire" sheetId="3" r:id="rId4"/>
    <sheet name="Scoring - Do not edit" sheetId="6" state="hidden" r:id="rId5"/>
    <sheet name="Data - Do not edit" sheetId="9"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6" l="1"/>
  <c r="E23" i="7" l="1"/>
  <c r="E22" i="7"/>
  <c r="G50" i="6"/>
  <c r="G49" i="6"/>
  <c r="G48" i="6"/>
  <c r="G47" i="6"/>
  <c r="E59" i="6"/>
  <c r="E58" i="6"/>
  <c r="E57" i="6"/>
  <c r="E56" i="6"/>
  <c r="E55" i="6"/>
  <c r="E54" i="6"/>
  <c r="E53" i="6"/>
  <c r="E50" i="6"/>
  <c r="F50" i="6" s="1"/>
  <c r="E49" i="6"/>
  <c r="F49" i="6" s="1"/>
  <c r="E48" i="6"/>
  <c r="F48" i="6" s="1"/>
  <c r="E47" i="6"/>
  <c r="F47" i="6" s="1"/>
  <c r="E46" i="6"/>
  <c r="E45" i="6"/>
  <c r="E44" i="6"/>
  <c r="E43" i="6"/>
  <c r="E42" i="6"/>
  <c r="E41" i="6"/>
  <c r="E40" i="6"/>
  <c r="E37" i="6"/>
  <c r="E36" i="6"/>
  <c r="E35" i="6"/>
  <c r="E34" i="6"/>
  <c r="E33" i="6"/>
  <c r="E32" i="6"/>
  <c r="E31" i="6"/>
  <c r="E30" i="6"/>
  <c r="E29" i="6"/>
  <c r="F29" i="6" s="1"/>
  <c r="E28" i="6"/>
  <c r="F28" i="6" s="1"/>
  <c r="E27" i="6"/>
  <c r="F27" i="6" s="1"/>
  <c r="E26" i="6"/>
  <c r="F26" i="6" s="1"/>
  <c r="E25" i="6"/>
  <c r="F25" i="6" s="1"/>
  <c r="E24" i="6"/>
  <c r="E23" i="6"/>
  <c r="G22" i="6"/>
  <c r="G23" i="6"/>
  <c r="G24" i="6"/>
  <c r="D80" i="3"/>
  <c r="D79" i="3"/>
  <c r="D78" i="3"/>
  <c r="D77" i="3"/>
  <c r="D76" i="3"/>
  <c r="D75" i="3"/>
  <c r="D74" i="3"/>
  <c r="D73" i="3"/>
  <c r="D68" i="3"/>
  <c r="D67" i="3"/>
  <c r="D66" i="3"/>
  <c r="D65" i="3"/>
  <c r="H49" i="6" l="1"/>
  <c r="I50" i="6"/>
  <c r="J50" i="6" s="1"/>
  <c r="I48" i="6"/>
  <c r="J48" i="6" s="1"/>
  <c r="I47" i="6"/>
  <c r="J47" i="6" s="1"/>
  <c r="H50" i="6"/>
  <c r="I49" i="6"/>
  <c r="J49" i="6" s="1"/>
  <c r="H47" i="6"/>
  <c r="H48" i="6"/>
  <c r="D37" i="3"/>
  <c r="D64" i="3"/>
  <c r="D63" i="3"/>
  <c r="D62" i="3"/>
  <c r="D61" i="3"/>
  <c r="D60" i="3"/>
  <c r="D59" i="3"/>
  <c r="D58" i="3"/>
  <c r="D57" i="3"/>
  <c r="D52" i="3"/>
  <c r="D51" i="3"/>
  <c r="D50" i="3"/>
  <c r="D49" i="3"/>
  <c r="D48" i="3"/>
  <c r="D47" i="3"/>
  <c r="D46" i="3"/>
  <c r="D45" i="3"/>
  <c r="D44" i="3"/>
  <c r="D43" i="3"/>
  <c r="D42" i="3"/>
  <c r="D41" i="3"/>
  <c r="D40" i="3"/>
  <c r="D39" i="3"/>
  <c r="D38" i="3"/>
  <c r="D32" i="3"/>
  <c r="D31" i="3"/>
  <c r="H11" i="7" a="1"/>
  <c r="H11" i="7" s="1"/>
  <c r="E24" i="7" l="1"/>
  <c r="G20" i="6"/>
  <c r="E20" i="6"/>
  <c r="F20" i="6" s="1"/>
  <c r="H10" i="7"/>
  <c r="H9" i="7"/>
  <c r="G53" i="6"/>
  <c r="G54" i="6"/>
  <c r="G55" i="6"/>
  <c r="G56" i="6"/>
  <c r="G57" i="6"/>
  <c r="G58" i="6"/>
  <c r="G59" i="6"/>
  <c r="G52" i="6"/>
  <c r="G43" i="6"/>
  <c r="G44" i="6"/>
  <c r="G45" i="6"/>
  <c r="G46" i="6"/>
  <c r="G26" i="6"/>
  <c r="G27" i="6"/>
  <c r="G28" i="6"/>
  <c r="G29" i="6"/>
  <c r="G30" i="6"/>
  <c r="G31" i="6"/>
  <c r="G32" i="6"/>
  <c r="G33" i="6"/>
  <c r="G34" i="6"/>
  <c r="G35" i="6"/>
  <c r="G36" i="6"/>
  <c r="G37" i="6"/>
  <c r="E52" i="6"/>
  <c r="G40" i="6"/>
  <c r="G41" i="6"/>
  <c r="G42" i="6"/>
  <c r="G39" i="6"/>
  <c r="G25" i="6"/>
  <c r="E39" i="6"/>
  <c r="H8" i="7"/>
  <c r="G19" i="6"/>
  <c r="F22" i="6"/>
  <c r="E19" i="6"/>
  <c r="I20" i="6" l="1"/>
  <c r="H20" i="6"/>
  <c r="H19" i="6"/>
  <c r="F52" i="6"/>
  <c r="I52" i="6" s="1"/>
  <c r="J52" i="6" s="1"/>
  <c r="H52" i="6"/>
  <c r="F59" i="6"/>
  <c r="I59" i="6" s="1"/>
  <c r="J59" i="6" s="1"/>
  <c r="H59" i="6"/>
  <c r="F57" i="6"/>
  <c r="I57" i="6" s="1"/>
  <c r="J57" i="6" s="1"/>
  <c r="H57" i="6"/>
  <c r="F55" i="6"/>
  <c r="I55" i="6" s="1"/>
  <c r="J55" i="6" s="1"/>
  <c r="H55" i="6"/>
  <c r="F54" i="6"/>
  <c r="I54" i="6" s="1"/>
  <c r="J54" i="6" s="1"/>
  <c r="H54" i="6"/>
  <c r="F53" i="6"/>
  <c r="I53" i="6" s="1"/>
  <c r="J53" i="6" s="1"/>
  <c r="H53" i="6"/>
  <c r="F58" i="6"/>
  <c r="I58" i="6" s="1"/>
  <c r="J58" i="6" s="1"/>
  <c r="H58" i="6"/>
  <c r="F56" i="6"/>
  <c r="I56" i="6" s="1"/>
  <c r="J56" i="6" s="1"/>
  <c r="H56" i="6"/>
  <c r="F46" i="6"/>
  <c r="I46" i="6" s="1"/>
  <c r="J46" i="6" s="1"/>
  <c r="H46" i="6"/>
  <c r="F45" i="6"/>
  <c r="I45" i="6" s="1"/>
  <c r="J45" i="6" s="1"/>
  <c r="H45" i="6"/>
  <c r="F44" i="6"/>
  <c r="I44" i="6" s="1"/>
  <c r="J44" i="6" s="1"/>
  <c r="H44" i="6"/>
  <c r="F43" i="6"/>
  <c r="I43" i="6" s="1"/>
  <c r="J43" i="6" s="1"/>
  <c r="H43" i="6"/>
  <c r="F41" i="6"/>
  <c r="I41" i="6" s="1"/>
  <c r="J41" i="6" s="1"/>
  <c r="H41" i="6"/>
  <c r="F40" i="6"/>
  <c r="I40" i="6" s="1"/>
  <c r="J40" i="6" s="1"/>
  <c r="H40" i="6"/>
  <c r="F39" i="6"/>
  <c r="I39" i="6" s="1"/>
  <c r="J39" i="6" s="1"/>
  <c r="H39" i="6"/>
  <c r="F42" i="6"/>
  <c r="I42" i="6" s="1"/>
  <c r="J42" i="6" s="1"/>
  <c r="H42" i="6"/>
  <c r="I25" i="6"/>
  <c r="J25" i="6" s="1"/>
  <c r="H25" i="6"/>
  <c r="F32" i="6"/>
  <c r="I32" i="6" s="1"/>
  <c r="J32" i="6" s="1"/>
  <c r="H32" i="6"/>
  <c r="F31" i="6"/>
  <c r="I31" i="6" s="1"/>
  <c r="J31" i="6" s="1"/>
  <c r="H31" i="6"/>
  <c r="I29" i="6"/>
  <c r="J29" i="6" s="1"/>
  <c r="H29" i="6"/>
  <c r="I28" i="6"/>
  <c r="J28" i="6" s="1"/>
  <c r="H28" i="6"/>
  <c r="I26" i="6"/>
  <c r="J26" i="6" s="1"/>
  <c r="H26" i="6"/>
  <c r="F24" i="6"/>
  <c r="I24" i="6" s="1"/>
  <c r="H24" i="6"/>
  <c r="F37" i="6"/>
  <c r="I37" i="6" s="1"/>
  <c r="J37" i="6" s="1"/>
  <c r="H37" i="6"/>
  <c r="F36" i="6"/>
  <c r="I36" i="6" s="1"/>
  <c r="J36" i="6" s="1"/>
  <c r="H36" i="6"/>
  <c r="F35" i="6"/>
  <c r="I35" i="6" s="1"/>
  <c r="J35" i="6" s="1"/>
  <c r="H35" i="6"/>
  <c r="F34" i="6"/>
  <c r="I34" i="6" s="1"/>
  <c r="J34" i="6" s="1"/>
  <c r="H34" i="6"/>
  <c r="F33" i="6"/>
  <c r="I33" i="6" s="1"/>
  <c r="J33" i="6" s="1"/>
  <c r="H33" i="6"/>
  <c r="F30" i="6"/>
  <c r="I30" i="6" s="1"/>
  <c r="J30" i="6" s="1"/>
  <c r="H30" i="6"/>
  <c r="I27" i="6"/>
  <c r="J27" i="6" s="1"/>
  <c r="H27" i="6"/>
  <c r="H23" i="6"/>
  <c r="F23" i="6"/>
  <c r="I23" i="6" s="1"/>
  <c r="J23" i="6" s="1"/>
  <c r="I22" i="6"/>
  <c r="J22" i="6" s="1"/>
  <c r="H22" i="6"/>
  <c r="F19" i="6"/>
  <c r="I19" i="6" s="1"/>
  <c r="H38" i="6" l="1"/>
  <c r="C33" i="7" s="1"/>
  <c r="H51" i="6"/>
  <c r="C34" i="7" s="1"/>
  <c r="H60" i="6"/>
  <c r="C35" i="7" s="1"/>
  <c r="J51" i="6"/>
  <c r="J19" i="6"/>
  <c r="J20" i="6"/>
  <c r="J24" i="6"/>
  <c r="J38" i="6" s="1"/>
  <c r="J60" i="6"/>
  <c r="H21" i="6"/>
  <c r="J21" i="6" l="1"/>
  <c r="J61" i="6" s="1"/>
  <c r="H61" i="6"/>
  <c r="C36" i="7" s="1"/>
  <c r="C32" i="7"/>
  <c r="D35" i="7"/>
  <c r="D34" i="7"/>
  <c r="D32" i="7" l="1"/>
  <c r="E32" i="7" s="1"/>
  <c r="D36" i="7"/>
  <c r="E35" i="7"/>
  <c r="E34" i="7"/>
  <c r="D33" i="7"/>
  <c r="E33" i="7" l="1"/>
  <c r="E36" i="7"/>
  <c r="C28"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<sst xmlns="http://schemas.openxmlformats.org/spreadsheetml/2006/main" count="536" uniqueCount="230">
  <si>
    <t>Question</t>
  </si>
  <si>
    <t>Response</t>
  </si>
  <si>
    <t>Score</t>
  </si>
  <si>
    <t>Your response</t>
  </si>
  <si>
    <t>a)</t>
  </si>
  <si>
    <t>b)</t>
  </si>
  <si>
    <t>Yes</t>
  </si>
  <si>
    <t>No</t>
  </si>
  <si>
    <t>Summary</t>
  </si>
  <si>
    <t>Sheet</t>
  </si>
  <si>
    <t>Description</t>
  </si>
  <si>
    <t>Questionnaire</t>
  </si>
  <si>
    <t>Field</t>
  </si>
  <si>
    <t>Input</t>
  </si>
  <si>
    <t>Parameter</t>
  </si>
  <si>
    <t>#</t>
  </si>
  <si>
    <t>Dimension</t>
  </si>
  <si>
    <t>Outcome</t>
  </si>
  <si>
    <t>Total</t>
  </si>
  <si>
    <t>Scoring</t>
  </si>
  <si>
    <r>
      <rPr>
        <b/>
        <sz val="11"/>
        <color theme="1"/>
        <rFont val="Calibri"/>
        <family val="2"/>
        <scheme val="minor"/>
      </rPr>
      <t>Note:</t>
    </r>
    <r>
      <rPr>
        <sz val="11"/>
        <color theme="1"/>
        <rFont val="Calibri"/>
        <family val="2"/>
        <scheme val="minor"/>
      </rPr>
      <t xml:space="preserve"> Do not edit or modify this sheet</t>
    </r>
  </si>
  <si>
    <t>This sheet automatically calculates the score as per your responses</t>
  </si>
  <si>
    <t>Data</t>
  </si>
  <si>
    <t>This sheet contains all the background data for the drop-down menu of the responses</t>
  </si>
  <si>
    <t>Background</t>
  </si>
  <si>
    <t>GERS score</t>
  </si>
  <si>
    <t>How to use this tool</t>
  </si>
  <si>
    <t>How to use</t>
  </si>
  <si>
    <t>Step 2: Complete the Questionnaire</t>
  </si>
  <si>
    <t>Objectives</t>
  </si>
  <si>
    <t>Context</t>
  </si>
  <si>
    <t>Your score</t>
  </si>
  <si>
    <t>Maximum score</t>
  </si>
  <si>
    <t>How the scoring works</t>
  </si>
  <si>
    <t>Dimension 1: Outcome</t>
  </si>
  <si>
    <t>Legend</t>
  </si>
  <si>
    <t>Multiplier</t>
  </si>
  <si>
    <t>1.1.1</t>
  </si>
  <si>
    <t>2.1.1</t>
  </si>
  <si>
    <t>2.1.2</t>
  </si>
  <si>
    <t>2.1.3</t>
  </si>
  <si>
    <t>2.1.4</t>
  </si>
  <si>
    <t>2.2.1</t>
  </si>
  <si>
    <t>2.2.2</t>
  </si>
  <si>
    <t>2.2.3</t>
  </si>
  <si>
    <t>3.1.1</t>
  </si>
  <si>
    <t>3.1.2</t>
  </si>
  <si>
    <t>3.1.3</t>
  </si>
  <si>
    <t>3.1.4</t>
  </si>
  <si>
    <t>3.2.1</t>
  </si>
  <si>
    <t>3.2.2</t>
  </si>
  <si>
    <t>3.2.3</t>
  </si>
  <si>
    <t>3.2.4</t>
  </si>
  <si>
    <t>Respondent's score</t>
  </si>
  <si>
    <t>Max score</t>
  </si>
  <si>
    <t>User input needed</t>
  </si>
  <si>
    <t>Step 1: Fill in your background information in the yellow cells</t>
  </si>
  <si>
    <t>Diversity data publication</t>
  </si>
  <si>
    <t>4.1.1</t>
  </si>
  <si>
    <t>4.1.2</t>
  </si>
  <si>
    <t>4.2.1</t>
  </si>
  <si>
    <t>4.2.2</t>
  </si>
  <si>
    <t>2.2.4</t>
  </si>
  <si>
    <t>4.1.3</t>
  </si>
  <si>
    <t>4.1.4</t>
  </si>
  <si>
    <t>4.2.3</t>
  </si>
  <si>
    <t>4.2.4</t>
  </si>
  <si>
    <t>Dimension 1 – Outcome</t>
  </si>
  <si>
    <t>Your %</t>
  </si>
  <si>
    <t>What is the full name of your company?</t>
  </si>
  <si>
    <t>This is your main output page. The sheet will automatically display your background information and final GERS score once you complete the questionnaire</t>
  </si>
  <si>
    <t>Step 3: View your score</t>
  </si>
  <si>
    <t>Full name of the company</t>
  </si>
  <si>
    <t>Term</t>
  </si>
  <si>
    <t>Score * Multiplier</t>
  </si>
  <si>
    <t>User input</t>
  </si>
  <si>
    <t>Your final GERS score is</t>
  </si>
  <si>
    <t>Score summary</t>
  </si>
  <si>
    <t>Background details of the company</t>
  </si>
  <si>
    <t>Common terms used</t>
  </si>
  <si>
    <t>Next steps</t>
  </si>
  <si>
    <t>Review your responses in the Questionnaire sheet to identify the 3-4 practices that are not currently in place or are only partially implemented</t>
  </si>
  <si>
    <t>Prioritising these areas will help you strengthen performance and improve your overall GERS score in the next assessment cycle</t>
  </si>
  <si>
    <t>1.2.1</t>
  </si>
  <si>
    <t>2.3.1</t>
  </si>
  <si>
    <t>2.3.2</t>
  </si>
  <si>
    <t>2.3.3</t>
  </si>
  <si>
    <t>2.3.4</t>
  </si>
  <si>
    <t>2.4.1</t>
  </si>
  <si>
    <t>2.4.2</t>
  </si>
  <si>
    <t>2.4.3</t>
  </si>
  <si>
    <t>2.4.4</t>
  </si>
  <si>
    <t>c)</t>
  </si>
  <si>
    <t>d)</t>
  </si>
  <si>
    <t>Go to the 'Questionnaire' sheet</t>
  </si>
  <si>
    <t>Fill the fields in the 'Background' table</t>
  </si>
  <si>
    <t>Go to the 'Questionnaire' sheet. You will see a list of survey questions</t>
  </si>
  <si>
    <t>Go to the 'Score summary' sheet to view your final GERS score</t>
  </si>
  <si>
    <t>e)</t>
  </si>
  <si>
    <t>Break-up of GERS score*</t>
  </si>
  <si>
    <t>Inclusive hiring practices</t>
  </si>
  <si>
    <r>
      <rPr>
        <b/>
        <sz val="11"/>
        <rFont val="Calibri"/>
        <family val="2"/>
        <scheme val="minor"/>
      </rPr>
      <t>Note:</t>
    </r>
    <r>
      <rPr>
        <sz val="11"/>
        <rFont val="Calibri"/>
        <family val="2"/>
        <scheme val="minor"/>
      </rPr>
      <t xml:space="preserve"> Do not edit or modify this sheet</t>
    </r>
  </si>
  <si>
    <t>&gt;=5%</t>
  </si>
  <si>
    <t>Not applicable</t>
  </si>
  <si>
    <t>Calculation table</t>
  </si>
  <si>
    <t>For each question, go to the 'Your Response' column</t>
  </si>
  <si>
    <t>Category</t>
  </si>
  <si>
    <t>Count</t>
  </si>
  <si>
    <t>Total across dimensions</t>
  </si>
  <si>
    <t>Sub-total per dimension</t>
  </si>
  <si>
    <t>Calculated</t>
  </si>
  <si>
    <t>This is the main survey sheet. Here you will enter your background information, and answer all the questions by selecting an option from the dropdown menus in the 'Your Response' column. Your answers will be scored automatically</t>
  </si>
  <si>
    <t>Estimated time to complete: 20–30 minutes</t>
  </si>
  <si>
    <t># of questions included in scoring</t>
  </si>
  <si>
    <t>Total # of questions in the tool</t>
  </si>
  <si>
    <t>Questions under 'outcome' dimension</t>
  </si>
  <si>
    <t>Questions under other dimensions</t>
  </si>
  <si>
    <t>Data based on user input</t>
  </si>
  <si>
    <t xml:space="preserve">Max base score (without multiplier) for </t>
  </si>
  <si>
    <t># of questions where your response is 'Not applicable'</t>
  </si>
  <si>
    <t>*Note: Max score excludes questions where 'Not applicable' is selected as the response</t>
  </si>
  <si>
    <t>Data as per GERS tool</t>
  </si>
  <si>
    <t>POSH – Prevention of Sexual Harassment</t>
  </si>
  <si>
    <t>*Acronyms:</t>
  </si>
  <si>
    <t>Infrastructure</t>
  </si>
  <si>
    <t>Workplace practices</t>
  </si>
  <si>
    <t>Accountability</t>
  </si>
  <si>
    <t>What % of workers (both off-roll and on-roll), across all shifts and all plants are women?</t>
  </si>
  <si>
    <t>&gt;0%</t>
  </si>
  <si>
    <t>Dimension 2 – Infrastructure</t>
  </si>
  <si>
    <t>Do at least 50% of your plants with women provide drop facilities for all women workers employed in day shifts?</t>
  </si>
  <si>
    <t>Do at least 50% of your plants with women provide pick up and drop facilities for all women workers employed in day shifts?</t>
  </si>
  <si>
    <t>Do all transport vehicles provided for your women workers have at least one of the following: an SOS/ emergency button, security guard, GPS tracker, or CCTV? [Select 'Not applicable' if you do not provide transportation to women workers]</t>
  </si>
  <si>
    <t>As part of onboarding, do at least 50% of your plants share details of available accommodation with all new migrant workers via mediums such as WhatsApp groups, notice boards? [Select ‘Not applicable' if you do not have any migrant workers]</t>
  </si>
  <si>
    <t>Do you have a policy to pay ~2 weeks' salary in advance to cover the accommodation rent for all new migrant workers? [Select ‘Not applicable' if you do not have any migrant workers]</t>
  </si>
  <si>
    <t>Do any of your plants provide accommodation facilities for all migrant workers? (e.g., company-owned, leased) [Select ‘Not applicable' if you do not have any migrant workers]</t>
  </si>
  <si>
    <t>Do you have a policy to pay a month's salary in advance to cover the accommodation rent for all new migrant workers? [Select ‘Not applicable' if you do not have any migrant workers]</t>
  </si>
  <si>
    <t>Do you have mechanical/ automation assists (e.g., hoists, lift tables, conveyors, vacuum lifters, robots) for at least 75% of all roles involving handling of loads/ components above 15 kgs, to ensure no routine manual lifting is required?</t>
  </si>
  <si>
    <t>Do you use mechanical/ automation tools (e.g., boom lifts, compact scissor lifts) for at least 75% of all roles requiring sustained overhead work (&gt; 5 ft height for 10+ mins)?</t>
  </si>
  <si>
    <t>Do at least 75% of your plants with women have at least one separate toilet seat for every 25 women workers?</t>
  </si>
  <si>
    <t xml:space="preserve">Do at least 75% of your plants have a dedicated resting area for women workers? </t>
  </si>
  <si>
    <t>Dimension 3 – Workplace practices</t>
  </si>
  <si>
    <t>3.3.1</t>
  </si>
  <si>
    <t>3.3.2</t>
  </si>
  <si>
    <t>3.3.3</t>
  </si>
  <si>
    <t>3.3.4</t>
  </si>
  <si>
    <t>For roles open to women, do all your plants explicitly mention women/ ask for women on different hiring channels (e.g., mentioning 'women can apply' in job ads)?</t>
  </si>
  <si>
    <t>Dimension 4 – Accountability</t>
  </si>
  <si>
    <t>Do you review plant-level gender-diversity progress (e.g., % change in women's representation) for both on-roll and off-roll workers at least twice a year?</t>
  </si>
  <si>
    <t>In the last two years, have you externally published content on your gender diversity progress or initiatives for entry-level roles (via news articles, blogs, etc.)?</t>
  </si>
  <si>
    <t>In the last two years, have you published your gender diversity numbers externally (via website/ annual report/ news article)?</t>
  </si>
  <si>
    <t>Workers</t>
  </si>
  <si>
    <t>Plant</t>
  </si>
  <si>
    <t>Women workers across all shifts</t>
  </si>
  <si>
    <t>Transportation</t>
  </si>
  <si>
    <t>Dimension 2: Infrastructure</t>
  </si>
  <si>
    <t>Accommodation</t>
  </si>
  <si>
    <t>Wellness and comfort</t>
  </si>
  <si>
    <t xml:space="preserve">Dimension 3: Workplace practices </t>
  </si>
  <si>
    <t>Gender sensitisation</t>
  </si>
  <si>
    <t>Support and grievance redressal</t>
  </si>
  <si>
    <t>Dimension 4: Accountability</t>
  </si>
  <si>
    <t>Diversity KPIs</t>
  </si>
  <si>
    <t>Do at least 75% of your plants have non-POSH posters highlighting Do's/ Don’ts (e.g., "No abusive language or shouting") to promote a safe and respectful work environment?*</t>
  </si>
  <si>
    <t>In the last or current FY, have you conducted any training for your plant HR/ operations managers to share tips on hiring, onboarding, and retaining women at entry level (e.g., creating inclusive job ads)?*</t>
  </si>
  <si>
    <t>In the last or current FY, have you conducted any non-POSH sensitisation session for your plant managers/ leaders on reducing unconscious gender bias? (e.g., checklist to identify bias)*</t>
  </si>
  <si>
    <t>In the last or current FY, have you conducted any non-POSH gender sensitisation training for entry-level workers at your plant?*</t>
  </si>
  <si>
    <t>Do HR PoCs conduct 1:1 check-ins with all new women workers to understand their concerns (e.g., safety, workplace)?*</t>
  </si>
  <si>
    <t>Do at least 50% of your plants with women workers have a woman PoC (e.g., supervisor, HR) to act as go-to contact for women shopfloor workers to raise any concerns?*</t>
  </si>
  <si>
    <t>Is there a non-POSH grievance redressal channel (e.g., plant-level HR, helpline, email ID) for workers to report routine workplace issues (e.g., washroom-related)?*</t>
  </si>
  <si>
    <t>Is there a non-POSH anonymous grievance redressal channel (e.g., suggestion box, QR feedback form) for workers to report workplace issues?*</t>
  </si>
  <si>
    <t>FY – Financial Year</t>
  </si>
  <si>
    <t>Do at least 50 % of your plants have diversity targets assigned to respective plant/ HR heads?*</t>
  </si>
  <si>
    <t>Are financial incentives of leadership and plant/ HR heads linked to diversity KPIs?*</t>
  </si>
  <si>
    <t>Have you internally documented the qualitative benefits of hiring women in entry-level roles, and shared with plant heads and HR managers/ PoCs?*</t>
  </si>
  <si>
    <t>Have you estimated the quantitative benefits of hiring women (e.g., rejection rate of men vs. women), and shared the findings internally with plant heads and HR managers/ PoCs?*</t>
  </si>
  <si>
    <t>Women workers in night shifts</t>
  </si>
  <si>
    <t>Do all of your plants with women in night shifts provide pick up and drop facilities for all women workers? [Select 'Not applicable' if you do not have night shift or women workers in night shift]</t>
  </si>
  <si>
    <t>f)</t>
  </si>
  <si>
    <t>0%</t>
  </si>
  <si>
    <t>Whom to interview to score the organisation</t>
  </si>
  <si>
    <t>Click the dropdown menu and select the response that best fits your organisation</t>
  </si>
  <si>
    <t>Number of plants directly operated in India</t>
  </si>
  <si>
    <t>How many plants does your company directly operate in India?</t>
  </si>
  <si>
    <t>Do all of your plants provide customised PPEs to suit women workers of different body types? (e.g., size-appropriate gloves, adjustable coveralls, adjustable helmets)*</t>
  </si>
  <si>
    <t>Do at least 75% of your plants have customised workstations for workers of different heights? (e.g., adjustable-height workbenches, sit and lean stools)</t>
  </si>
  <si>
    <t>Yes (if at least one is done)</t>
  </si>
  <si>
    <t>Table of contents:</t>
  </si>
  <si>
    <t>Have you internally announced a diversity target (through CXO quote, press release, or company-wide email) for entry-level on-roll and off-roll workers?</t>
  </si>
  <si>
    <t>What % of workers (both off-roll and on-roll) working in night shifts (7 pm to 6 am), across all plants, are women? [Select 'Not applicable' if you do not have night shift]</t>
  </si>
  <si>
    <t>If a question doesn’t apply to your operational context, select ‘Not applicable’ as the answer wherever allowed</t>
  </si>
  <si>
    <t>1. Interview someone in the corporate team who has:</t>
  </si>
  <si>
    <t>a. Data (e.g., headcount, gender diversity) on all plants directly operated by the company</t>
  </si>
  <si>
    <t>b. Information about hiring policies (e.g., referral bonus) and key HR policies (e.g., KPI)</t>
  </si>
  <si>
    <t xml:space="preserve">Automation and mechanical assists </t>
  </si>
  <si>
    <t>QR – Quick Response</t>
  </si>
  <si>
    <t>This sheet provides step-by-step instructions on whom to interview to score the organisation, and how to navigate this tool to fill in background information, complete the questionnaire, and view the final GERS score</t>
  </si>
  <si>
    <t>Total workforce across all plants in India (on-roll + off-roll employees)</t>
  </si>
  <si>
    <t>Sector</t>
  </si>
  <si>
    <t xml:space="preserve">What is the total number of employees across all the plants that you operate in India? (Include both on-roll and off-roll employees) </t>
  </si>
  <si>
    <t>Which sector is your company a part of? (Select 'Yes' for all that apply)</t>
  </si>
  <si>
    <t>Electrical manufacturing</t>
  </si>
  <si>
    <t>Other (please specify)</t>
  </si>
  <si>
    <t>&lt;5%</t>
  </si>
  <si>
    <t>&gt;=8%</t>
  </si>
  <si>
    <t>&gt;=12%</t>
  </si>
  <si>
    <t>&gt;=20%</t>
  </si>
  <si>
    <t>Do you use mechanical/ automation tools (e.g., powered pallet jackets, motorised carts) for at least 75% of all roles requiring high physical force (i.e., pushing manual pallet, carts)?</t>
  </si>
  <si>
    <t>Do you use mechanical/ automation tools (e.g., torque tools, hydraulic assists) for at least 75% of all roles requiring high torque (e.g., loosening seized bolts, chassis bolting), to ensure no task requires sustained high grip strength?</t>
  </si>
  <si>
    <t>Do you have a paid referral program for hiring women, or do you provide a higher per-hire reward to workers for referring women compared to men?</t>
  </si>
  <si>
    <t>Do you specify GD requirement (e.g., &gt;10% women profiles) to recruiters/ staffing companies, (or) do you include GD guidelines in 3rd party manufacturing contracts?*</t>
  </si>
  <si>
    <t>Do you have any sourcing partnerships (e.g., NGOs, community mobilisers) where you provide financial incentives for hiring women (e.g., INR 500 per woman hired and retained for 30 days)?*</t>
  </si>
  <si>
    <t>HR – Human Resources</t>
  </si>
  <si>
    <t>Electronics manufacturing</t>
  </si>
  <si>
    <t>Gender Equity Readiness Scorecard (GERS) for assembly line/ heavy manufacturing roles</t>
  </si>
  <si>
    <r>
      <t xml:space="preserve">This GERS (Gender Equity Readiness Scorecard) tool is designed to score </t>
    </r>
    <r>
      <rPr>
        <sz val="11"/>
        <color theme="1"/>
        <rFont val="Calibri"/>
        <family val="2"/>
        <scheme val="minor"/>
      </rPr>
      <t>assembly line/ heavy manufacturing companies on their gender-equity performance in entry-level roles in their plants, and identify areas of improvement</t>
    </r>
  </si>
  <si>
    <r>
      <t xml:space="preserve">This tool:
1. Is designed to be used by either the companies themselves or independent evaluators
2. Is recommended to be used annually/ bi-annually to track progress
3. Has been designed to evaluate all plants directly operated by </t>
    </r>
    <r>
      <rPr>
        <sz val="11"/>
        <color theme="1"/>
        <rFont val="Calibri"/>
        <family val="2"/>
        <scheme val="minor"/>
      </rPr>
      <t>an assembly line/ heavy manufacturing company
4. Does not include scores on parameters mandated by law (e.g., creche facilities, maternity leave)
5. Can be used effectively by medium or large assembly line/ heavy manufacturing companies</t>
    </r>
  </si>
  <si>
    <r>
      <t xml:space="preserve">2. Ideally interview the HR head of the company’s manufacturing division, but in some cases, you could also interview the CEO </t>
    </r>
    <r>
      <rPr>
        <sz val="11"/>
        <color theme="1"/>
        <rFont val="Calibri"/>
        <family val="2"/>
        <scheme val="minor"/>
      </rPr>
      <t>(for medium assembly line/ heavy manufacturing companies) or senior HR manager (for large assembly line/ heavy manufacturing companies)</t>
    </r>
  </si>
  <si>
    <t xml:space="preserve">GERS: Assembly line/ heavy manufacturing roles </t>
  </si>
  <si>
    <r>
      <t xml:space="preserve">Refers to both on-roll and off-roll workers in entry-level and supervisory roles within plant operations. This includes roles such as </t>
    </r>
    <r>
      <rPr>
        <sz val="11"/>
        <color theme="1"/>
        <rFont val="Calibri"/>
        <family val="2"/>
        <scheme val="minor"/>
      </rPr>
      <t>assembly line worker, quality control, housekeeping, inventory handling, and senior floor-level positions (e.g., shift supervisors or team leads)</t>
    </r>
  </si>
  <si>
    <r>
      <t xml:space="preserve">Refers to plants directly operated by the </t>
    </r>
    <r>
      <rPr>
        <sz val="11"/>
        <color theme="1"/>
        <rFont val="Calibri"/>
        <family val="2"/>
        <scheme val="minor"/>
      </rPr>
      <t>assembly line/ heavy manufacturing company</t>
    </r>
  </si>
  <si>
    <t>Summary of questions</t>
  </si>
  <si>
    <t>Heavy machinery/ equipment</t>
  </si>
  <si>
    <t>Specialised vehicles manufacturing (e.g., ships, railways, aircraft, tanks)</t>
  </si>
  <si>
    <t>PPE – Personal Protective Equipment</t>
  </si>
  <si>
    <t>PoC – Point of Contact</t>
  </si>
  <si>
    <t>GD – Gender Diversity</t>
  </si>
  <si>
    <t>NGOs – Non-governmental Organisations</t>
  </si>
  <si>
    <t>KPIs – Key Performance Indicators</t>
  </si>
  <si>
    <t>1. The survey assesses gender equity performance across four dimensions: (1) Outcome, which includes two parameters; (2) Infrastructure, which includes four parameters; (3) Workplace practices, which includes three parameters; and (4) Accountability, which includes two parameters
2. Each question in the Outcome dimension is assigned a base score of 4, while each question in other dimensions is assigned a base score of 1, along with a multiplier (e.g., 1x, 2x, 3x) based on the effort/ impact potential. The total score is the sum of scores from all questions
3. Where 'Not applicable' is selected as the response, the question is excluded from both your score and maximum score of that dimension
4. The Excel workbook automatically calculates the total score for each question by applying the relevant multiplier to the base score
5. All scores are aggregated in the summary sheet, providing an overall view of gender equity performance across the four dimensions. Manual calculation is not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</si>
</sst>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trike/>
      <sz val="11"/>
      <color rgb="FFFF0000"/>
      <name val="Calibri"/>
      <family val="2"/>
      <scheme val="minor"/>
    </font>
    <font>
      <u/>
      <sz val="11"/>
      <color theme="10"/>
      <name val="Calibri"/>
      <family val="2"/>
      <scheme val="minor"/>
    </font>
    <font>
      <sz val="11"/>
      <color theme="9"/>
      <name val="Calibri"/>
      <family val="2"/>
      <scheme val="minor"/>
    </font>
    <font>
      <strike/>
      <sz val="11"/>
      <color theme="9"/>
      <name val="Calibri"/>
      <family val="2"/>
      <scheme val="minor"/>
    </font>
    <font>
      <sz val="11"/>
      <name val="Calibri"/>
      <family val="2"/>
      <scheme val="minor"/>
    </font>
    <font>
      <b/>
      <sz val="11"/>
      <color rgb="FFFF0000"/>
      <name val="Calibri"/>
      <family val="2"/>
      <scheme val="minor"/>
    </font>
    <font>
      <sz val="12"/>
      <color rgb="FFFF0000"/>
      <name val="Calibri"/>
      <family val="2"/>
      <scheme val="minor"/>
    </font>
    <font>
      <b/>
      <sz val="11"/>
      <name val="Calibri"/>
      <family val="2"/>
      <scheme val="minor"/>
    </font>
    <font>
      <strike/>
      <sz val="11"/>
      <color theme="1"/>
      <name val="Calibri"/>
      <family val="2"/>
      <scheme val="minor"/>
    </font>
    <font>
      <i/>
      <sz val="11"/>
      <color rgb="FFFF0000"/>
      <name val="Calibri"/>
      <family val="2"/>
      <scheme val="minor"/>
    </font>
    <font>
      <b/>
      <sz val="11"/>
      <color theme="5"/>
      <name val="Calibri"/>
      <family val="2"/>
      <scheme val="minor"/>
    </font>
    <font>
      <i/>
      <sz val="11"/>
      <name val="Calibri"/>
      <family val="2"/>
      <scheme val="minor"/>
    </font>
    <font>
      <sz val="12"/>
      <name val="Calibri"/>
      <family val="2"/>
      <scheme val="minor"/>
    </font>
    <font>
      <i/>
      <sz val="11"/>
      <color theme="1"/>
      <name val="Calibri"/>
      <family val="2"/>
      <scheme val="minor"/>
    </font>
  </fonts>
  <fills count="10">
    <fill>
      <patternFill patternType="none"/>
    </fill>
    <fill>
      <patternFill patternType="gray125"/>
    </fill>
    <fill>
      <patternFill patternType="solid">
        <fgColor theme="8"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161">
    <xf numFmtId="0" fontId="0" fillId="0" borderId="0" xfId="0"/>
    <xf numFmtId="0" fontId="0" fillId="2" borderId="0" xfId="0" applyFill="1"/>
    <xf numFmtId="0" fontId="1" fillId="2" borderId="0" xfId="0" applyFont="1" applyFill="1"/>
    <xf numFmtId="0" fontId="2" fillId="0" borderId="0" xfId="0" applyFont="1"/>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xf>
    <xf numFmtId="0" fontId="2" fillId="0" borderId="1" xfId="0" applyFont="1" applyBorder="1" applyAlignment="1">
      <alignment horizontal="center" vertical="center"/>
    </xf>
    <xf numFmtId="0" fontId="2" fillId="3" borderId="1" xfId="0" applyFont="1" applyFill="1" applyBorder="1" applyAlignment="1">
      <alignment vertical="top" wrapText="1"/>
    </xf>
    <xf numFmtId="0" fontId="0" fillId="2" borderId="0" xfId="0" applyFill="1" applyAlignment="1">
      <alignment vertical="top"/>
    </xf>
    <xf numFmtId="0" fontId="1" fillId="2" borderId="1" xfId="0" applyFont="1" applyFill="1" applyBorder="1" applyAlignment="1">
      <alignment horizontal="center" vertical="center"/>
    </xf>
    <xf numFmtId="0" fontId="0" fillId="0" borderId="1" xfId="0" applyBorder="1"/>
    <xf numFmtId="10" fontId="0" fillId="0" borderId="1" xfId="1" applyNumberFormat="1" applyFont="1" applyBorder="1" applyAlignment="1">
      <alignment vertical="top"/>
    </xf>
    <xf numFmtId="0" fontId="0" fillId="0" borderId="1" xfId="0" applyBorder="1" applyAlignment="1">
      <alignment horizontal="left" vertical="top" wrapText="1"/>
    </xf>
    <xf numFmtId="0" fontId="0" fillId="0" borderId="7" xfId="0" applyBorder="1" applyAlignment="1">
      <alignment vertical="top"/>
    </xf>
    <xf numFmtId="10" fontId="0" fillId="0" borderId="7" xfId="1" applyNumberFormat="1" applyFont="1" applyBorder="1" applyAlignment="1">
      <alignment vertical="top"/>
    </xf>
    <xf numFmtId="0" fontId="0" fillId="0" borderId="1" xfId="0" applyBorder="1" applyAlignment="1">
      <alignment horizontal="center" vertical="center" wrapText="1"/>
    </xf>
    <xf numFmtId="0" fontId="0" fillId="0" borderId="1" xfId="0" applyBorder="1" applyAlignment="1">
      <alignment horizontal="right" vertical="top"/>
    </xf>
    <xf numFmtId="0" fontId="7" fillId="0" borderId="0" xfId="0" applyFont="1"/>
    <xf numFmtId="0" fontId="2" fillId="3" borderId="1" xfId="0" applyFont="1" applyFill="1" applyBorder="1" applyAlignment="1">
      <alignment horizontal="left" vertical="top" wrapText="1"/>
    </xf>
    <xf numFmtId="0" fontId="6" fillId="3" borderId="1" xfId="2" applyFill="1" applyBorder="1" applyAlignment="1">
      <alignment horizontal="left" vertical="top" wrapText="1"/>
    </xf>
    <xf numFmtId="0" fontId="0" fillId="0" borderId="7" xfId="0" applyBorder="1" applyAlignment="1">
      <alignment horizontal="right" vertical="top"/>
    </xf>
    <xf numFmtId="0" fontId="5" fillId="0" borderId="0" xfId="0" applyFont="1"/>
    <xf numFmtId="0" fontId="1" fillId="2" borderId="1" xfId="0" applyFont="1" applyFill="1" applyBorder="1" applyAlignment="1">
      <alignment horizontal="left" vertical="top"/>
    </xf>
    <xf numFmtId="0" fontId="9" fillId="0" borderId="1" xfId="0" applyFont="1" applyBorder="1" applyAlignment="1">
      <alignment horizontal="left" vertical="top" wrapText="1"/>
    </xf>
    <xf numFmtId="10" fontId="12" fillId="5" borderId="0" xfId="0" applyNumberFormat="1" applyFont="1" applyFill="1"/>
    <xf numFmtId="0" fontId="2" fillId="0" borderId="6" xfId="0" applyFont="1" applyBorder="1" applyAlignment="1">
      <alignment vertical="top" wrapText="1"/>
    </xf>
    <xf numFmtId="0" fontId="2" fillId="0" borderId="6" xfId="0" applyFont="1" applyBorder="1" applyAlignment="1">
      <alignment vertical="top"/>
    </xf>
    <xf numFmtId="0" fontId="2" fillId="0" borderId="6" xfId="0" applyFont="1" applyBorder="1" applyAlignment="1">
      <alignment horizontal="right" vertical="top"/>
    </xf>
    <xf numFmtId="10" fontId="2" fillId="0" borderId="6" xfId="1" applyNumberFormat="1" applyFont="1" applyBorder="1" applyAlignment="1">
      <alignment vertical="top"/>
    </xf>
    <xf numFmtId="0" fontId="0" fillId="0" borderId="1" xfId="0" applyBorder="1" applyAlignment="1">
      <alignment horizontal="right" vertical="top" wrapText="1"/>
    </xf>
    <xf numFmtId="0" fontId="12" fillId="0" borderId="1" xfId="0" applyFont="1" applyBorder="1" applyAlignment="1">
      <alignment vertical="top"/>
    </xf>
    <xf numFmtId="0" fontId="2" fillId="0" borderId="1" xfId="0" applyFont="1" applyBorder="1" applyAlignment="1">
      <alignment horizontal="right" vertical="top"/>
    </xf>
    <xf numFmtId="0" fontId="2" fillId="0" borderId="1" xfId="0" applyFont="1" applyBorder="1"/>
    <xf numFmtId="0" fontId="1" fillId="2" borderId="1" xfId="0" applyFont="1" applyFill="1" applyBorder="1" applyAlignment="1">
      <alignment vertical="top"/>
    </xf>
    <xf numFmtId="0" fontId="2" fillId="0" borderId="1" xfId="0" applyFont="1" applyBorder="1" applyAlignment="1">
      <alignment horizontal="right"/>
    </xf>
    <xf numFmtId="0" fontId="12" fillId="0" borderId="0" xfId="0" applyFont="1"/>
    <xf numFmtId="0" fontId="0" fillId="7" borderId="1" xfId="0" applyFill="1" applyBorder="1"/>
    <xf numFmtId="0" fontId="0" fillId="8" borderId="1" xfId="0" applyFill="1" applyBorder="1"/>
    <xf numFmtId="0" fontId="0" fillId="8" borderId="1" xfId="0" applyFill="1" applyBorder="1" applyAlignment="1">
      <alignment horizontal="right" vertical="top"/>
    </xf>
    <xf numFmtId="0" fontId="0" fillId="8" borderId="1" xfId="0" applyFill="1" applyBorder="1" applyAlignment="1">
      <alignment vertical="top"/>
    </xf>
    <xf numFmtId="0" fontId="0" fillId="7" borderId="1" xfId="0" applyFill="1" applyBorder="1" applyAlignment="1">
      <alignment vertical="top"/>
    </xf>
    <xf numFmtId="0" fontId="0" fillId="7" borderId="1" xfId="0" quotePrefix="1" applyFill="1" applyBorder="1"/>
    <xf numFmtId="0" fontId="0" fillId="7" borderId="1" xfId="0" applyFill="1" applyBorder="1" applyAlignment="1">
      <alignment horizontal="right"/>
    </xf>
    <xf numFmtId="0" fontId="16" fillId="0" borderId="0" xfId="0" applyFont="1"/>
    <xf numFmtId="0" fontId="0" fillId="6" borderId="0" xfId="0" applyFill="1" applyAlignment="1">
      <alignment vertical="top"/>
    </xf>
    <xf numFmtId="0" fontId="9" fillId="9" borderId="1" xfId="0" applyFont="1" applyFill="1" applyBorder="1" applyAlignment="1">
      <alignment vertical="top"/>
    </xf>
    <xf numFmtId="0" fontId="0" fillId="9" borderId="1" xfId="0" applyFill="1" applyBorder="1" applyAlignment="1">
      <alignment vertical="top"/>
    </xf>
    <xf numFmtId="0" fontId="1" fillId="2" borderId="0" xfId="0" applyFont="1" applyFill="1" applyAlignment="1">
      <alignment horizontal="left"/>
    </xf>
    <xf numFmtId="0" fontId="8" fillId="6" borderId="0" xfId="0" applyFont="1" applyFill="1" applyAlignment="1">
      <alignment vertical="top"/>
    </xf>
    <xf numFmtId="0" fontId="5" fillId="6" borderId="0" xfId="0" applyFont="1" applyFill="1" applyAlignment="1">
      <alignment vertical="top"/>
    </xf>
    <xf numFmtId="0" fontId="4" fillId="6" borderId="0" xfId="0" applyFont="1" applyFill="1" applyAlignment="1">
      <alignment vertical="top"/>
    </xf>
    <xf numFmtId="0" fontId="0" fillId="6" borderId="0" xfId="0" applyFill="1"/>
    <xf numFmtId="0" fontId="7" fillId="6" borderId="0" xfId="0" applyFont="1" applyFill="1"/>
    <xf numFmtId="0" fontId="8" fillId="6" borderId="0" xfId="0" applyFont="1" applyFill="1"/>
    <xf numFmtId="0" fontId="4" fillId="6" borderId="0" xfId="0" applyFont="1" applyFill="1" applyAlignment="1">
      <alignment vertical="top" wrapText="1"/>
    </xf>
    <xf numFmtId="0" fontId="5" fillId="6" borderId="0" xfId="0" applyFont="1" applyFill="1"/>
    <xf numFmtId="0" fontId="2" fillId="6" borderId="0" xfId="0" applyFont="1" applyFill="1"/>
    <xf numFmtId="0" fontId="0" fillId="6" borderId="0" xfId="0" applyFill="1" applyAlignment="1">
      <alignment horizontal="left" vertical="top"/>
    </xf>
    <xf numFmtId="0" fontId="4" fillId="6" borderId="0" xfId="0" applyFont="1" applyFill="1"/>
    <xf numFmtId="0" fontId="11" fillId="6" borderId="0" xfId="0" applyFont="1" applyFill="1"/>
    <xf numFmtId="0" fontId="1" fillId="6" borderId="0" xfId="0" applyFont="1" applyFill="1" applyAlignment="1">
      <alignment vertical="top"/>
    </xf>
    <xf numFmtId="0" fontId="9" fillId="6" borderId="0" xfId="0" applyFont="1" applyFill="1" applyAlignment="1">
      <alignment horizontal="left" vertical="top" wrapText="1"/>
    </xf>
    <xf numFmtId="0" fontId="4" fillId="6" borderId="0" xfId="0" applyFont="1" applyFill="1" applyAlignment="1">
      <alignment horizontal="left" vertical="top"/>
    </xf>
    <xf numFmtId="0" fontId="17" fillId="6" borderId="0" xfId="0" applyFont="1" applyFill="1"/>
    <xf numFmtId="0" fontId="1" fillId="6" borderId="0" xfId="0" applyFont="1" applyFill="1" applyAlignment="1">
      <alignment horizontal="left" vertical="top"/>
    </xf>
    <xf numFmtId="10" fontId="0" fillId="6" borderId="0" xfId="1" applyNumberFormat="1" applyFont="1" applyFill="1" applyBorder="1" applyAlignment="1">
      <alignment vertical="top"/>
    </xf>
    <xf numFmtId="0" fontId="13" fillId="6" borderId="0" xfId="0" applyFont="1" applyFill="1"/>
    <xf numFmtId="10" fontId="2" fillId="6" borderId="0" xfId="1" applyNumberFormat="1" applyFont="1" applyFill="1" applyBorder="1" applyAlignment="1">
      <alignment vertical="top"/>
    </xf>
    <xf numFmtId="0" fontId="14" fillId="6" borderId="0" xfId="0" quotePrefix="1" applyFont="1" applyFill="1"/>
    <xf numFmtId="0" fontId="10" fillId="6" borderId="0" xfId="0" applyFont="1" applyFill="1" applyAlignment="1">
      <alignment horizontal="left" vertical="top" wrapText="1"/>
    </xf>
    <xf numFmtId="0" fontId="2" fillId="6" borderId="0" xfId="0" applyFont="1" applyFill="1" applyAlignment="1">
      <alignment horizontal="left" vertical="top" wrapText="1"/>
    </xf>
    <xf numFmtId="0" fontId="2" fillId="6" borderId="0" xfId="0" applyFont="1" applyFill="1" applyAlignment="1">
      <alignment vertical="top"/>
    </xf>
    <xf numFmtId="0" fontId="10" fillId="6" borderId="0" xfId="0" applyFont="1" applyFill="1" applyAlignment="1">
      <alignment vertical="top"/>
    </xf>
    <xf numFmtId="0" fontId="12" fillId="6" borderId="0" xfId="0" applyFont="1" applyFill="1" applyAlignment="1">
      <alignment vertical="top"/>
    </xf>
    <xf numFmtId="0" fontId="15" fillId="6" borderId="0" xfId="0" applyFont="1" applyFill="1"/>
    <xf numFmtId="0" fontId="0" fillId="6" borderId="0" xfId="0" applyFill="1" applyAlignment="1">
      <alignment horizontal="left"/>
    </xf>
    <xf numFmtId="0" fontId="9" fillId="6" borderId="0" xfId="0" applyFont="1" applyFill="1" applyAlignment="1">
      <alignment vertical="top"/>
    </xf>
    <xf numFmtId="0" fontId="2" fillId="0" borderId="1" xfId="0" applyFont="1" applyBorder="1" applyAlignment="1">
      <alignment horizontal="center" vertical="top"/>
    </xf>
    <xf numFmtId="0" fontId="0" fillId="6" borderId="1" xfId="0" applyFill="1" applyBorder="1"/>
    <xf numFmtId="0" fontId="9" fillId="6" borderId="0" xfId="0" applyFont="1" applyFill="1"/>
    <xf numFmtId="0" fontId="9" fillId="6" borderId="0" xfId="0" applyFont="1" applyFill="1" applyAlignment="1">
      <alignment horizontal="right"/>
    </xf>
    <xf numFmtId="0" fontId="12" fillId="6" borderId="0" xfId="0" applyFont="1" applyFill="1"/>
    <xf numFmtId="9" fontId="9" fillId="6" borderId="0" xfId="1" quotePrefix="1" applyFont="1" applyFill="1" applyAlignment="1">
      <alignment horizontal="left"/>
    </xf>
    <xf numFmtId="0" fontId="9" fillId="6" borderId="0" xfId="0" applyFont="1" applyFill="1" applyAlignment="1">
      <alignment horizontal="right" wrapText="1"/>
    </xf>
    <xf numFmtId="0" fontId="12" fillId="3" borderId="1" xfId="0" applyFont="1" applyFill="1" applyBorder="1" applyAlignment="1">
      <alignment vertical="top" wrapText="1"/>
    </xf>
    <xf numFmtId="0" fontId="12" fillId="3" borderId="5" xfId="0" applyFont="1" applyFill="1" applyBorder="1" applyAlignment="1">
      <alignment vertical="top" wrapText="1"/>
    </xf>
    <xf numFmtId="0" fontId="12" fillId="3" borderId="7" xfId="0" applyFont="1" applyFill="1" applyBorder="1" applyAlignment="1">
      <alignment vertical="top" wrapText="1"/>
    </xf>
    <xf numFmtId="0" fontId="9" fillId="6" borderId="5" xfId="0" applyFont="1" applyFill="1" applyBorder="1" applyAlignment="1">
      <alignment vertical="top" wrapText="1"/>
    </xf>
    <xf numFmtId="0" fontId="9" fillId="6" borderId="8" xfId="0" applyFont="1" applyFill="1" applyBorder="1" applyAlignment="1">
      <alignment horizontal="left" vertical="top" wrapText="1" indent="1"/>
    </xf>
    <xf numFmtId="0" fontId="0" fillId="6" borderId="6" xfId="0" applyFill="1" applyBorder="1" applyAlignment="1">
      <alignment vertical="top" wrapText="1"/>
    </xf>
    <xf numFmtId="0" fontId="9" fillId="6" borderId="8" xfId="0" applyFont="1" applyFill="1" applyBorder="1" applyAlignment="1">
      <alignment horizontal="left" vertical="top" indent="1"/>
    </xf>
    <xf numFmtId="0" fontId="9" fillId="6" borderId="5" xfId="0" applyFont="1" applyFill="1" applyBorder="1" applyAlignment="1">
      <alignment horizontal="left" vertical="top"/>
    </xf>
    <xf numFmtId="0" fontId="9" fillId="6" borderId="8" xfId="0" applyFont="1" applyFill="1" applyBorder="1" applyAlignment="1">
      <alignment horizontal="left" vertical="top"/>
    </xf>
    <xf numFmtId="0" fontId="9" fillId="6" borderId="6" xfId="0" applyFont="1" applyFill="1" applyBorder="1" applyAlignment="1">
      <alignment horizontal="left" vertical="top" indent="1"/>
    </xf>
    <xf numFmtId="0" fontId="9" fillId="4" borderId="5"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0" fillId="4" borderId="1" xfId="0" applyFill="1" applyBorder="1" applyAlignment="1" applyProtection="1">
      <alignment horizontal="left" vertical="top" wrapText="1"/>
      <protection locked="0"/>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6" borderId="5" xfId="0" applyFill="1" applyBorder="1" applyAlignment="1">
      <alignment horizontal="left" vertical="top" wrapText="1"/>
    </xf>
    <xf numFmtId="0" fontId="0" fillId="6" borderId="8" xfId="0" applyFill="1" applyBorder="1" applyAlignment="1">
      <alignment horizontal="left" vertical="top" wrapText="1"/>
    </xf>
    <xf numFmtId="0" fontId="0" fillId="6" borderId="6" xfId="0" applyFill="1" applyBorder="1" applyAlignment="1">
      <alignment horizontal="left" vertical="top" wrapText="1"/>
    </xf>
    <xf numFmtId="0" fontId="12" fillId="0" borderId="1" xfId="0" applyFont="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16" xfId="0" applyFont="1" applyFill="1" applyBorder="1" applyAlignment="1">
      <alignment horizontal="left" vertical="top" wrapText="1"/>
    </xf>
    <xf numFmtId="0" fontId="12" fillId="3" borderId="13" xfId="0" applyFont="1" applyFill="1" applyBorder="1" applyAlignment="1">
      <alignment horizontal="left" vertical="top" wrapText="1"/>
    </xf>
    <xf numFmtId="0" fontId="12" fillId="3" borderId="15" xfId="0"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left" vertical="top" wrapText="1"/>
    </xf>
    <xf numFmtId="0" fontId="12" fillId="3" borderId="12" xfId="0" applyFont="1" applyFill="1" applyBorder="1" applyAlignment="1">
      <alignment horizontal="left" vertical="top" wrapText="1"/>
    </xf>
    <xf numFmtId="0" fontId="12" fillId="3" borderId="14"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18" fillId="6" borderId="9" xfId="0" applyFont="1" applyFill="1" applyBorder="1" applyAlignment="1">
      <alignment horizontal="left" vertical="top" wrapText="1" indent="2"/>
    </xf>
    <xf numFmtId="0" fontId="18" fillId="6" borderId="0" xfId="0" applyFont="1" applyFill="1" applyAlignment="1">
      <alignment horizontal="left" vertical="top" wrapText="1" indent="2"/>
    </xf>
    <xf numFmtId="0" fontId="16" fillId="6" borderId="11" xfId="0" applyFont="1" applyFill="1" applyBorder="1" applyAlignment="1">
      <alignment horizontal="left" vertical="top" wrapText="1" indent="2"/>
    </xf>
    <xf numFmtId="0" fontId="16" fillId="6" borderId="12" xfId="0" applyFont="1" applyFill="1" applyBorder="1" applyAlignment="1">
      <alignment horizontal="left" vertical="top" wrapText="1" indent="2"/>
    </xf>
    <xf numFmtId="0" fontId="16" fillId="6" borderId="14" xfId="0" applyFont="1" applyFill="1" applyBorder="1" applyAlignment="1">
      <alignment horizontal="left" vertical="top" wrapText="1" indent="2"/>
    </xf>
    <xf numFmtId="0" fontId="9" fillId="4" borderId="2" xfId="0" applyFont="1" applyFill="1" applyBorder="1" applyAlignment="1">
      <alignment horizontal="left" vertical="top"/>
    </xf>
    <xf numFmtId="0" fontId="9" fillId="4" borderId="4" xfId="0" applyFont="1" applyFill="1"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center" vertical="top"/>
    </xf>
    <xf numFmtId="0" fontId="12" fillId="3" borderId="1" xfId="0" applyFont="1" applyFill="1" applyBorder="1" applyAlignment="1">
      <alignment horizontal="left" vertical="top"/>
    </xf>
    <xf numFmtId="0" fontId="12" fillId="3" borderId="1" xfId="0" applyFont="1" applyFill="1" applyBorder="1" applyAlignment="1">
      <alignment horizontal="left" vertical="top" wrapText="1"/>
    </xf>
    <xf numFmtId="0" fontId="12" fillId="3" borderId="5" xfId="0" applyFont="1" applyFill="1" applyBorder="1" applyAlignment="1">
      <alignment horizontal="left" vertical="top" wrapText="1"/>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1" fillId="2" borderId="1" xfId="0" applyFont="1" applyFill="1" applyBorder="1" applyAlignment="1">
      <alignment horizontal="center" vertical="center"/>
    </xf>
    <xf numFmtId="0" fontId="9" fillId="0" borderId="1" xfId="0" applyFont="1" applyBorder="1" applyAlignment="1">
      <alignment horizontal="left"/>
    </xf>
    <xf numFmtId="0" fontId="12" fillId="0" borderId="2" xfId="0" applyFont="1" applyBorder="1" applyAlignment="1">
      <alignment horizontal="center" vertical="top"/>
    </xf>
    <xf numFmtId="0" fontId="12" fillId="0" borderId="3" xfId="0" applyFont="1" applyBorder="1" applyAlignment="1">
      <alignment horizontal="center" vertical="top"/>
    </xf>
    <xf numFmtId="0" fontId="12" fillId="0" borderId="4" xfId="0" applyFont="1" applyBorder="1" applyAlignment="1">
      <alignment horizontal="center" vertical="top"/>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D317-645F-4C96-BC58-4AC5EFB208E3}">
  <sheetPr codeName="Sheet2"/>
  <dimension ref="B1:H16"/>
  <sheetViews>
    <sheetView tabSelected="1" zoomScaleNormal="100" workbookViewId="0">
      <pane ySplit="3" topLeftCell="A4" activePane="bottomLeft" state="frozen"/>
      <selection pane="bottomLeft"/>
    </sheetView>
  </sheetViews>
  <sheetFormatPr defaultColWidth="8.81640625" defaultRowHeight="14.5" x14ac:dyDescent="0.35"/>
  <cols>
    <col min="1" max="1" width="1.81640625" style="46" customWidth="1"/>
    <col min="2" max="2" width="14.36328125" style="46" customWidth="1"/>
    <col min="3" max="3" width="96.08984375" style="46" customWidth="1"/>
    <col min="4" max="16384" width="8.81640625" style="46"/>
  </cols>
  <sheetData>
    <row r="1" spans="2:8" s="10" customFormat="1" x14ac:dyDescent="0.35"/>
    <row r="2" spans="2:8" s="10" customFormat="1" x14ac:dyDescent="0.35">
      <c r="B2" s="2" t="s">
        <v>214</v>
      </c>
    </row>
    <row r="3" spans="2:8" s="10" customFormat="1" x14ac:dyDescent="0.35"/>
    <row r="4" spans="2:8" x14ac:dyDescent="0.35">
      <c r="C4" s="50"/>
      <c r="D4" s="51"/>
    </row>
    <row r="5" spans="2:8" ht="43.5" x14ac:dyDescent="0.35">
      <c r="B5" s="20" t="s">
        <v>29</v>
      </c>
      <c r="C5" s="14" t="s">
        <v>215</v>
      </c>
      <c r="F5" s="52"/>
      <c r="H5" s="50"/>
    </row>
    <row r="6" spans="2:8" x14ac:dyDescent="0.35">
      <c r="C6" s="50"/>
      <c r="D6" s="51"/>
    </row>
    <row r="7" spans="2:8" ht="87" customHeight="1" x14ac:dyDescent="0.35">
      <c r="B7" s="20" t="s">
        <v>30</v>
      </c>
      <c r="C7" s="14" t="s">
        <v>216</v>
      </c>
      <c r="D7" s="52"/>
    </row>
    <row r="8" spans="2:8" x14ac:dyDescent="0.35">
      <c r="C8" s="50"/>
      <c r="D8" s="51"/>
    </row>
    <row r="9" spans="2:8" x14ac:dyDescent="0.35">
      <c r="B9" s="7" t="s">
        <v>187</v>
      </c>
      <c r="C9" s="6"/>
    </row>
    <row r="10" spans="2:8" x14ac:dyDescent="0.35">
      <c r="C10" s="50"/>
      <c r="D10" s="51"/>
    </row>
    <row r="11" spans="2:8" x14ac:dyDescent="0.35">
      <c r="B11" s="11" t="s">
        <v>9</v>
      </c>
      <c r="C11" s="11" t="s">
        <v>10</v>
      </c>
    </row>
    <row r="12" spans="2:8" ht="29" x14ac:dyDescent="0.35">
      <c r="B12" s="21" t="s">
        <v>27</v>
      </c>
      <c r="C12" s="14" t="s">
        <v>196</v>
      </c>
      <c r="D12" s="51"/>
    </row>
    <row r="13" spans="2:8" ht="29" x14ac:dyDescent="0.35">
      <c r="B13" s="21" t="s">
        <v>77</v>
      </c>
      <c r="C13" s="14" t="s">
        <v>70</v>
      </c>
      <c r="D13" s="51"/>
    </row>
    <row r="14" spans="2:8" ht="43.5" x14ac:dyDescent="0.35">
      <c r="B14" s="21" t="s">
        <v>11</v>
      </c>
      <c r="C14" s="25" t="s">
        <v>111</v>
      </c>
    </row>
    <row r="16" spans="2:8" x14ac:dyDescent="0.35">
      <c r="B16" s="50"/>
    </row>
  </sheetData>
  <sheetProtection sheet="1" objects="1" scenarios="1"/>
  <hyperlinks>
    <hyperlink ref="B12" location="'How to use'!A1" display="How to use" xr:uid="{6BB1D18C-BD5E-4BF2-AF85-78889615B888}"/>
    <hyperlink ref="B14" location="Questionnaire!A1" display="Questionnaire" xr:uid="{0801CF00-49FB-490A-A978-C37EAB47684B}"/>
    <hyperlink ref="B13" location="'Score summary'!A1" display="Score summary" xr:uid="{1FECA284-42F9-4055-84B3-3C65E714E25D}"/>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7E14-811E-4FA6-ABE2-9BF3FF801AB3}">
  <sheetPr codeName="Sheet3"/>
  <dimension ref="B1:D40"/>
  <sheetViews>
    <sheetView zoomScaleNormal="100" workbookViewId="0">
      <pane ySplit="3" topLeftCell="A4" activePane="bottomLeft" state="frozen"/>
      <selection pane="bottomLeft"/>
    </sheetView>
  </sheetViews>
  <sheetFormatPr defaultColWidth="8.81640625" defaultRowHeight="14.5" x14ac:dyDescent="0.35"/>
  <cols>
    <col min="1" max="1" width="1.81640625" style="53" customWidth="1"/>
    <col min="2" max="2" width="23.54296875" style="53" customWidth="1"/>
    <col min="3" max="3" width="96.36328125" style="53" bestFit="1" customWidth="1"/>
    <col min="4" max="4" width="59.54296875" style="53" customWidth="1"/>
    <col min="5" max="16384" width="8.81640625" style="53"/>
  </cols>
  <sheetData>
    <row r="1" spans="2:4" s="1" customFormat="1" x14ac:dyDescent="0.35"/>
    <row r="2" spans="2:4" s="1" customFormat="1" x14ac:dyDescent="0.35">
      <c r="B2" s="2" t="s">
        <v>26</v>
      </c>
    </row>
    <row r="3" spans="2:4" s="1" customFormat="1" x14ac:dyDescent="0.35"/>
    <row r="5" spans="2:4" ht="14.5" customHeight="1" x14ac:dyDescent="0.35">
      <c r="B5" s="100" t="s">
        <v>180</v>
      </c>
      <c r="C5" s="89" t="s">
        <v>191</v>
      </c>
      <c r="D5" s="52"/>
    </row>
    <row r="6" spans="2:4" x14ac:dyDescent="0.35">
      <c r="B6" s="100"/>
      <c r="C6" s="90" t="s">
        <v>192</v>
      </c>
      <c r="D6" s="52"/>
    </row>
    <row r="7" spans="2:4" x14ac:dyDescent="0.35">
      <c r="B7" s="100"/>
      <c r="C7" s="90" t="s">
        <v>193</v>
      </c>
      <c r="D7" s="52"/>
    </row>
    <row r="8" spans="2:4" ht="43.5" x14ac:dyDescent="0.35">
      <c r="B8" s="100"/>
      <c r="C8" s="91" t="s">
        <v>217</v>
      </c>
      <c r="D8" s="52"/>
    </row>
    <row r="10" spans="2:4" x14ac:dyDescent="0.35">
      <c r="B10" s="100" t="s">
        <v>26</v>
      </c>
      <c r="C10" s="93" t="s">
        <v>112</v>
      </c>
      <c r="D10" s="54"/>
    </row>
    <row r="11" spans="2:4" x14ac:dyDescent="0.35">
      <c r="B11" s="100"/>
      <c r="C11" s="94"/>
      <c r="D11" s="54"/>
    </row>
    <row r="12" spans="2:4" x14ac:dyDescent="0.35">
      <c r="B12" s="100"/>
      <c r="C12" s="94" t="s">
        <v>56</v>
      </c>
      <c r="D12" s="54"/>
    </row>
    <row r="13" spans="2:4" x14ac:dyDescent="0.35">
      <c r="B13" s="100"/>
      <c r="C13" s="92" t="s">
        <v>94</v>
      </c>
    </row>
    <row r="14" spans="2:4" x14ac:dyDescent="0.35">
      <c r="B14" s="100"/>
      <c r="C14" s="92" t="s">
        <v>95</v>
      </c>
    </row>
    <row r="15" spans="2:4" x14ac:dyDescent="0.35">
      <c r="B15" s="100"/>
      <c r="C15" s="94"/>
    </row>
    <row r="16" spans="2:4" x14ac:dyDescent="0.35">
      <c r="B16" s="100"/>
      <c r="C16" s="94" t="s">
        <v>28</v>
      </c>
    </row>
    <row r="17" spans="2:4" x14ac:dyDescent="0.35">
      <c r="B17" s="100"/>
      <c r="C17" s="92" t="s">
        <v>96</v>
      </c>
    </row>
    <row r="18" spans="2:4" x14ac:dyDescent="0.35">
      <c r="B18" s="100"/>
      <c r="C18" s="92" t="s">
        <v>105</v>
      </c>
    </row>
    <row r="19" spans="2:4" x14ac:dyDescent="0.35">
      <c r="B19" s="100"/>
      <c r="C19" s="92" t="s">
        <v>181</v>
      </c>
    </row>
    <row r="20" spans="2:4" x14ac:dyDescent="0.35">
      <c r="B20" s="100"/>
      <c r="C20" s="92" t="s">
        <v>190</v>
      </c>
    </row>
    <row r="21" spans="2:4" x14ac:dyDescent="0.35">
      <c r="B21" s="100"/>
      <c r="C21" s="94"/>
    </row>
    <row r="22" spans="2:4" x14ac:dyDescent="0.35">
      <c r="B22" s="100"/>
      <c r="C22" s="94" t="s">
        <v>71</v>
      </c>
    </row>
    <row r="23" spans="2:4" x14ac:dyDescent="0.35">
      <c r="B23" s="100"/>
      <c r="C23" s="95" t="s">
        <v>97</v>
      </c>
      <c r="D23" s="55"/>
    </row>
    <row r="25" spans="2:4" ht="14.5" customHeight="1" x14ac:dyDescent="0.35">
      <c r="B25" s="101" t="s">
        <v>33</v>
      </c>
      <c r="C25" s="104" t="s">
        <v>229</v>
      </c>
      <c r="D25" s="55"/>
    </row>
    <row r="26" spans="2:4" x14ac:dyDescent="0.35">
      <c r="B26" s="102"/>
      <c r="C26" s="105"/>
      <c r="D26" s="51"/>
    </row>
    <row r="27" spans="2:4" x14ac:dyDescent="0.35">
      <c r="B27" s="102"/>
      <c r="C27" s="105"/>
    </row>
    <row r="28" spans="2:4" x14ac:dyDescent="0.35">
      <c r="B28" s="102"/>
      <c r="C28" s="105"/>
    </row>
    <row r="29" spans="2:4" x14ac:dyDescent="0.35">
      <c r="B29" s="102"/>
      <c r="C29" s="105"/>
      <c r="D29" s="56"/>
    </row>
    <row r="30" spans="2:4" x14ac:dyDescent="0.35">
      <c r="B30" s="102"/>
      <c r="C30" s="105"/>
      <c r="D30" s="57"/>
    </row>
    <row r="31" spans="2:4" x14ac:dyDescent="0.35">
      <c r="B31" s="102"/>
      <c r="C31" s="105"/>
    </row>
    <row r="32" spans="2:4" x14ac:dyDescent="0.35">
      <c r="B32" s="102"/>
      <c r="C32" s="105"/>
    </row>
    <row r="33" spans="2:3" x14ac:dyDescent="0.35">
      <c r="B33" s="102"/>
      <c r="C33" s="105"/>
    </row>
    <row r="34" spans="2:3" x14ac:dyDescent="0.35">
      <c r="B34" s="102"/>
      <c r="C34" s="105"/>
    </row>
    <row r="35" spans="2:3" x14ac:dyDescent="0.35">
      <c r="B35" s="102"/>
      <c r="C35" s="105"/>
    </row>
    <row r="36" spans="2:3" x14ac:dyDescent="0.35">
      <c r="B36" s="102"/>
      <c r="C36" s="105"/>
    </row>
    <row r="37" spans="2:3" x14ac:dyDescent="0.35">
      <c r="B37" s="102"/>
      <c r="C37" s="105"/>
    </row>
    <row r="38" spans="2:3" x14ac:dyDescent="0.35">
      <c r="B38" s="102"/>
      <c r="C38" s="105"/>
    </row>
    <row r="39" spans="2:3" x14ac:dyDescent="0.35">
      <c r="B39" s="102"/>
      <c r="C39" s="105"/>
    </row>
    <row r="40" spans="2:3" x14ac:dyDescent="0.35">
      <c r="B40" s="103"/>
      <c r="C40" s="106"/>
    </row>
  </sheetData>
  <sheetProtection sheet="1" objects="1" scenarios="1"/>
  <mergeCells count="4">
    <mergeCell ref="B10:B23"/>
    <mergeCell ref="B25:B40"/>
    <mergeCell ref="B5:B8"/>
    <mergeCell ref="C25:C4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030C1-6B36-418D-8E81-B43C0E2A469B}">
  <sheetPr codeName="Sheet4"/>
  <dimension ref="B1:M42"/>
  <sheetViews>
    <sheetView workbookViewId="0">
      <pane ySplit="3" topLeftCell="A4" activePane="bottomLeft" state="frozen"/>
      <selection pane="bottomLeft"/>
    </sheetView>
  </sheetViews>
  <sheetFormatPr defaultColWidth="8.81640625" defaultRowHeight="14.5" x14ac:dyDescent="0.35"/>
  <cols>
    <col min="1" max="1" width="1.81640625" style="53" customWidth="1"/>
    <col min="2" max="2" width="29.81640625" style="53" customWidth="1"/>
    <col min="3" max="7" width="13.90625" style="53" customWidth="1"/>
    <col min="8" max="16384" width="8.81640625" style="53"/>
  </cols>
  <sheetData>
    <row r="1" spans="2:13" s="1" customFormat="1" x14ac:dyDescent="0.35"/>
    <row r="2" spans="2:13" s="1" customFormat="1" x14ac:dyDescent="0.35">
      <c r="B2" s="2" t="s">
        <v>8</v>
      </c>
    </row>
    <row r="3" spans="2:13" s="1" customFormat="1" x14ac:dyDescent="0.35"/>
    <row r="5" spans="2:13" x14ac:dyDescent="0.35">
      <c r="B5" s="58" t="s">
        <v>78</v>
      </c>
      <c r="C5" s="23"/>
    </row>
    <row r="6" spans="2:13" x14ac:dyDescent="0.35">
      <c r="B6" s="58"/>
      <c r="C6" s="57"/>
    </row>
    <row r="7" spans="2:13" x14ac:dyDescent="0.35">
      <c r="B7" s="108" t="s">
        <v>10</v>
      </c>
      <c r="C7" s="109"/>
      <c r="D7" s="109"/>
      <c r="E7" s="109"/>
      <c r="F7" s="109"/>
      <c r="G7" s="110"/>
      <c r="H7" s="108" t="s">
        <v>75</v>
      </c>
      <c r="I7" s="109"/>
      <c r="J7" s="109"/>
      <c r="K7" s="109"/>
      <c r="L7" s="110"/>
    </row>
    <row r="8" spans="2:13" x14ac:dyDescent="0.35">
      <c r="B8" s="100" t="s">
        <v>72</v>
      </c>
      <c r="C8" s="111"/>
      <c r="D8" s="111"/>
      <c r="E8" s="111"/>
      <c r="F8" s="111"/>
      <c r="G8" s="112"/>
      <c r="H8" s="126" t="str">
        <f>IF(LEN(Questionnaire!E12)=0,"",Questionnaire!E12)</f>
        <v/>
      </c>
      <c r="I8" s="126"/>
      <c r="J8" s="126"/>
      <c r="K8" s="126"/>
      <c r="L8" s="126"/>
    </row>
    <row r="9" spans="2:13" ht="14.5" customHeight="1" x14ac:dyDescent="0.35">
      <c r="B9" s="113" t="s">
        <v>182</v>
      </c>
      <c r="C9" s="114"/>
      <c r="D9" s="114"/>
      <c r="E9" s="114"/>
      <c r="F9" s="114"/>
      <c r="G9" s="115"/>
      <c r="H9" s="126" t="str">
        <f>IF(LEN(Questionnaire!E13)=0,"",Questionnaire!E13)</f>
        <v/>
      </c>
      <c r="I9" s="126"/>
      <c r="J9" s="126"/>
      <c r="K9" s="126"/>
      <c r="L9" s="126"/>
    </row>
    <row r="10" spans="2:13" ht="14.5" customHeight="1" x14ac:dyDescent="0.35">
      <c r="B10" s="113" t="s">
        <v>197</v>
      </c>
      <c r="C10" s="114"/>
      <c r="D10" s="114"/>
      <c r="E10" s="114"/>
      <c r="F10" s="114"/>
      <c r="G10" s="115"/>
      <c r="H10" s="127" t="str">
        <f>IF(LEN(Questionnaire!E14)=0,"",Questionnaire!E14)</f>
        <v/>
      </c>
      <c r="I10" s="128"/>
      <c r="J10" s="128"/>
      <c r="K10" s="128"/>
      <c r="L10" s="129"/>
      <c r="M10" s="60"/>
    </row>
    <row r="11" spans="2:13" ht="15.5" customHeight="1" x14ac:dyDescent="0.35">
      <c r="B11" s="116" t="s">
        <v>198</v>
      </c>
      <c r="C11" s="117"/>
      <c r="D11" s="117"/>
      <c r="E11" s="117"/>
      <c r="F11" s="117"/>
      <c r="G11" s="118"/>
      <c r="H11" s="130" t="str" cm="1">
        <f t="array" ref="H11">_xlfn.TEXTJOIN(", ", TRUE,
    IFERROR(_xlfn._xlws.FILTER(Questionnaire!B16:B19, Questionnaire!E16:E19="Yes"), ""),
    IF(Questionnaire!E20&lt;&gt;"", Questionnaire!E20, "")
)</f>
        <v/>
      </c>
      <c r="I11" s="131"/>
      <c r="J11" s="131"/>
      <c r="K11" s="131"/>
      <c r="L11" s="132"/>
    </row>
    <row r="12" spans="2:13" ht="15.5" customHeight="1" x14ac:dyDescent="0.35">
      <c r="B12" s="119"/>
      <c r="C12" s="120"/>
      <c r="D12" s="120"/>
      <c r="E12" s="120"/>
      <c r="F12" s="120"/>
      <c r="G12" s="121"/>
      <c r="H12" s="133"/>
      <c r="I12" s="134"/>
      <c r="J12" s="134"/>
      <c r="K12" s="134"/>
      <c r="L12" s="135"/>
    </row>
    <row r="13" spans="2:13" ht="15.5" customHeight="1" x14ac:dyDescent="0.35">
      <c r="B13" s="119"/>
      <c r="C13" s="120"/>
      <c r="D13" s="120"/>
      <c r="E13" s="120"/>
      <c r="F13" s="120"/>
      <c r="G13" s="121"/>
      <c r="H13" s="133"/>
      <c r="I13" s="134"/>
      <c r="J13" s="134"/>
      <c r="K13" s="134"/>
      <c r="L13" s="135"/>
    </row>
    <row r="14" spans="2:13" ht="15.5" customHeight="1" x14ac:dyDescent="0.35">
      <c r="B14" s="119"/>
      <c r="C14" s="120"/>
      <c r="D14" s="120"/>
      <c r="E14" s="120"/>
      <c r="F14" s="120"/>
      <c r="G14" s="121"/>
      <c r="H14" s="133"/>
      <c r="I14" s="134"/>
      <c r="J14" s="134"/>
      <c r="K14" s="134"/>
      <c r="L14" s="135"/>
    </row>
    <row r="15" spans="2:13" ht="15.5" customHeight="1" x14ac:dyDescent="0.35">
      <c r="B15" s="119"/>
      <c r="C15" s="120"/>
      <c r="D15" s="120"/>
      <c r="E15" s="120"/>
      <c r="F15" s="120"/>
      <c r="G15" s="121"/>
      <c r="H15" s="133"/>
      <c r="I15" s="134"/>
      <c r="J15" s="134"/>
      <c r="K15" s="134"/>
      <c r="L15" s="135"/>
    </row>
    <row r="16" spans="2:13" ht="15.5" customHeight="1" x14ac:dyDescent="0.35">
      <c r="B16" s="119"/>
      <c r="C16" s="120"/>
      <c r="D16" s="120"/>
      <c r="E16" s="120"/>
      <c r="F16" s="120"/>
      <c r="G16" s="121"/>
      <c r="H16" s="133"/>
      <c r="I16" s="134"/>
      <c r="J16" s="134"/>
      <c r="K16" s="134"/>
      <c r="L16" s="135"/>
    </row>
    <row r="17" spans="2:12" ht="15.5" customHeight="1" x14ac:dyDescent="0.35">
      <c r="B17" s="122"/>
      <c r="C17" s="123"/>
      <c r="D17" s="123"/>
      <c r="E17" s="123"/>
      <c r="F17" s="123"/>
      <c r="G17" s="124"/>
      <c r="H17" s="136"/>
      <c r="I17" s="137"/>
      <c r="J17" s="137"/>
      <c r="K17" s="137"/>
      <c r="L17" s="138"/>
    </row>
    <row r="18" spans="2:12" x14ac:dyDescent="0.35">
      <c r="B18" s="58"/>
      <c r="C18" s="57"/>
    </row>
    <row r="19" spans="2:12" ht="15.5" x14ac:dyDescent="0.35">
      <c r="B19" s="37" t="s">
        <v>221</v>
      </c>
      <c r="C19" s="71"/>
      <c r="D19" s="71"/>
      <c r="E19" s="59"/>
      <c r="F19" s="59"/>
      <c r="G19" s="59"/>
      <c r="H19" s="59"/>
      <c r="I19" s="59"/>
      <c r="J19" s="61"/>
    </row>
    <row r="20" spans="2:12" x14ac:dyDescent="0.35">
      <c r="B20" s="58"/>
      <c r="C20" s="57"/>
    </row>
    <row r="21" spans="2:12" ht="15.5" x14ac:dyDescent="0.35">
      <c r="B21" s="125" t="s">
        <v>106</v>
      </c>
      <c r="C21" s="125"/>
      <c r="D21" s="125"/>
      <c r="E21" s="35" t="s">
        <v>107</v>
      </c>
      <c r="F21" s="62"/>
      <c r="G21" s="62"/>
      <c r="H21" s="59"/>
      <c r="I21" s="59"/>
      <c r="J21" s="61"/>
    </row>
    <row r="22" spans="2:12" ht="15.5" x14ac:dyDescent="0.35">
      <c r="B22" s="107" t="s">
        <v>114</v>
      </c>
      <c r="C22" s="107"/>
      <c r="D22" s="107"/>
      <c r="E22" s="25">
        <f>COUNTA(Questionnaire!C31:C32)+COUNTA(Questionnaire!C37:C52)+COUNTA(Questionnaire!C57:C68)+COUNTA(Questionnaire!C73:C80)</f>
        <v>38</v>
      </c>
      <c r="F22" s="63"/>
      <c r="G22" s="63"/>
      <c r="H22" s="64"/>
      <c r="I22" s="59"/>
      <c r="J22" s="65"/>
    </row>
    <row r="23" spans="2:12" ht="15.5" x14ac:dyDescent="0.35">
      <c r="B23" s="107" t="s">
        <v>119</v>
      </c>
      <c r="C23" s="107"/>
      <c r="D23" s="107"/>
      <c r="E23" s="25">
        <f>COUNTIF(Questionnaire!E31:E32,"Not applicable")+COUNTIF(Questionnaire!E37:E52,"Not applicable")+COUNTIF(Questionnaire!E57:E68,"Not applicable")+COUNTIF(Questionnaire!E73:E80, "Not applicable")</f>
        <v>0</v>
      </c>
      <c r="F23" s="63"/>
      <c r="G23" s="63"/>
      <c r="H23" s="64"/>
      <c r="I23" s="59"/>
      <c r="J23" s="65"/>
    </row>
    <row r="24" spans="2:12" ht="15.5" x14ac:dyDescent="0.35">
      <c r="B24" s="107" t="s">
        <v>113</v>
      </c>
      <c r="C24" s="107"/>
      <c r="D24" s="107"/>
      <c r="E24" s="25">
        <f>E22-E23</f>
        <v>38</v>
      </c>
      <c r="F24" s="63"/>
      <c r="G24" s="63"/>
      <c r="H24" s="64"/>
      <c r="I24" s="59"/>
      <c r="J24" s="65"/>
    </row>
    <row r="25" spans="2:12" x14ac:dyDescent="0.35">
      <c r="B25" s="58"/>
      <c r="C25" s="57"/>
    </row>
    <row r="26" spans="2:12" ht="15.5" x14ac:dyDescent="0.35">
      <c r="B26" s="3" t="s">
        <v>25</v>
      </c>
      <c r="C26" s="72"/>
      <c r="D26" s="72"/>
      <c r="E26" s="59"/>
      <c r="F26" s="59"/>
      <c r="G26" s="59"/>
      <c r="H26" s="59"/>
      <c r="I26" s="59"/>
      <c r="J26" s="61"/>
    </row>
    <row r="27" spans="2:12" x14ac:dyDescent="0.35">
      <c r="B27" s="58"/>
      <c r="C27" s="57"/>
    </row>
    <row r="28" spans="2:12" x14ac:dyDescent="0.35">
      <c r="B28" t="s">
        <v>76</v>
      </c>
      <c r="C28" s="26">
        <f>E36</f>
        <v>0</v>
      </c>
      <c r="D28" s="19"/>
    </row>
    <row r="29" spans="2:12" x14ac:dyDescent="0.35">
      <c r="B29" s="58"/>
      <c r="C29" s="57"/>
    </row>
    <row r="30" spans="2:12" x14ac:dyDescent="0.35">
      <c r="B30" s="45" t="s">
        <v>99</v>
      </c>
      <c r="C30" s="55"/>
      <c r="D30" s="54"/>
      <c r="E30" s="57"/>
      <c r="F30" s="57"/>
      <c r="G30" s="57"/>
    </row>
    <row r="31" spans="2:12" s="59" customFormat="1" x14ac:dyDescent="0.35">
      <c r="B31" s="24" t="s">
        <v>16</v>
      </c>
      <c r="C31" s="24" t="s">
        <v>54</v>
      </c>
      <c r="D31" s="24" t="s">
        <v>31</v>
      </c>
      <c r="E31" s="24" t="s">
        <v>68</v>
      </c>
      <c r="F31" s="66"/>
      <c r="G31" s="66"/>
    </row>
    <row r="32" spans="2:12" x14ac:dyDescent="0.35">
      <c r="B32" s="86" t="s">
        <v>17</v>
      </c>
      <c r="C32" s="4">
        <f>'Scoring - Do not edit'!H21</f>
        <v>20</v>
      </c>
      <c r="D32" s="18">
        <f>'Scoring - Do not edit'!J21</f>
        <v>0</v>
      </c>
      <c r="E32" s="13">
        <f>IFERROR(D32/C32,0)</f>
        <v>0</v>
      </c>
      <c r="F32" s="67"/>
      <c r="G32" s="67"/>
    </row>
    <row r="33" spans="2:9" x14ac:dyDescent="0.35">
      <c r="B33" s="86" t="s">
        <v>124</v>
      </c>
      <c r="C33" s="4">
        <f>'Scoring - Do not edit'!H38</f>
        <v>24</v>
      </c>
      <c r="D33" s="18">
        <f>'Scoring - Do not edit'!J38</f>
        <v>0</v>
      </c>
      <c r="E33" s="13">
        <f>IFERROR(D33/C33,0)</f>
        <v>0</v>
      </c>
      <c r="F33" s="67"/>
      <c r="G33" s="67"/>
    </row>
    <row r="34" spans="2:9" x14ac:dyDescent="0.35">
      <c r="B34" s="87" t="s">
        <v>125</v>
      </c>
      <c r="C34" s="4">
        <f>'Scoring - Do not edit'!H51</f>
        <v>12</v>
      </c>
      <c r="D34" s="18">
        <f>'Scoring - Do not edit'!J51</f>
        <v>0</v>
      </c>
      <c r="E34" s="13">
        <f>IFERROR(D34/C34,0)</f>
        <v>0</v>
      </c>
      <c r="F34" s="67"/>
      <c r="G34" s="67"/>
      <c r="H34" s="68"/>
    </row>
    <row r="35" spans="2:9" ht="15" thickBot="1" x14ac:dyDescent="0.4">
      <c r="B35" s="88" t="s">
        <v>126</v>
      </c>
      <c r="C35" s="15">
        <f>'Scoring - Do not edit'!H60</f>
        <v>12</v>
      </c>
      <c r="D35" s="22">
        <f>'Scoring - Do not edit'!J60</f>
        <v>0</v>
      </c>
      <c r="E35" s="16">
        <f>IFERROR(D35/C35,0)</f>
        <v>0</v>
      </c>
      <c r="F35" s="67"/>
      <c r="G35" s="67"/>
      <c r="I35" s="46"/>
    </row>
    <row r="36" spans="2:9" x14ac:dyDescent="0.35">
      <c r="B36" s="27" t="s">
        <v>18</v>
      </c>
      <c r="C36" s="28">
        <f>'Scoring - Do not edit'!H61</f>
        <v>68</v>
      </c>
      <c r="D36" s="29">
        <f>IFERROR('Scoring - Do not edit'!J61,"0")</f>
        <v>0</v>
      </c>
      <c r="E36" s="30">
        <f>IFERROR(D36/C36,0)</f>
        <v>0</v>
      </c>
      <c r="F36" s="69"/>
      <c r="G36" s="69"/>
    </row>
    <row r="37" spans="2:9" x14ac:dyDescent="0.35">
      <c r="B37" s="45" t="s">
        <v>120</v>
      </c>
      <c r="C37"/>
      <c r="D37"/>
      <c r="E37"/>
      <c r="I37" s="70"/>
    </row>
    <row r="38" spans="2:9" x14ac:dyDescent="0.35">
      <c r="B38" s="58"/>
      <c r="C38" s="57"/>
    </row>
    <row r="39" spans="2:9" x14ac:dyDescent="0.35">
      <c r="B39" s="3" t="s">
        <v>80</v>
      </c>
    </row>
    <row r="40" spans="2:9" x14ac:dyDescent="0.35">
      <c r="B40" s="58"/>
      <c r="C40" s="57"/>
    </row>
    <row r="41" spans="2:9" x14ac:dyDescent="0.35">
      <c r="B41" s="53" t="s">
        <v>81</v>
      </c>
    </row>
    <row r="42" spans="2:9" x14ac:dyDescent="0.35">
      <c r="B42" s="53" t="s">
        <v>82</v>
      </c>
    </row>
  </sheetData>
  <sheetProtection sheet="1"/>
  <mergeCells count="14">
    <mergeCell ref="H7:L7"/>
    <mergeCell ref="H8:L8"/>
    <mergeCell ref="H9:L9"/>
    <mergeCell ref="H10:L10"/>
    <mergeCell ref="H11:L17"/>
    <mergeCell ref="B23:D23"/>
    <mergeCell ref="B24:D24"/>
    <mergeCell ref="B7:G7"/>
    <mergeCell ref="B8:G8"/>
    <mergeCell ref="B9:G9"/>
    <mergeCell ref="B10:G10"/>
    <mergeCell ref="B11:G17"/>
    <mergeCell ref="B21:D21"/>
    <mergeCell ref="B22:D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8D76-1C98-4C71-A578-C65D4D6357AC}">
  <sheetPr codeName="Sheet5"/>
  <dimension ref="B1:J91"/>
  <sheetViews>
    <sheetView zoomScaleNormal="100" workbookViewId="0">
      <pane ySplit="3" topLeftCell="A4" activePane="bottomLeft" state="frozen"/>
      <selection pane="bottomLeft"/>
    </sheetView>
  </sheetViews>
  <sheetFormatPr defaultColWidth="8.81640625" defaultRowHeight="14.5" x14ac:dyDescent="0.35"/>
  <cols>
    <col min="1" max="1" width="1.81640625" style="46" customWidth="1"/>
    <col min="2" max="2" width="20.54296875" style="46" customWidth="1"/>
    <col min="3" max="3" width="5.453125" style="46" customWidth="1"/>
    <col min="4" max="4" width="82.453125" style="46" customWidth="1"/>
    <col min="5" max="5" width="39.1796875" style="46" customWidth="1"/>
    <col min="6" max="6" width="12" style="46" customWidth="1"/>
    <col min="7" max="7" width="8.81640625" style="46" customWidth="1"/>
    <col min="8" max="8" width="8.6328125" style="46" customWidth="1"/>
    <col min="9" max="9" width="10.6328125" style="46" customWidth="1"/>
    <col min="10" max="10" width="30.90625" style="46" bestFit="1" customWidth="1"/>
    <col min="11" max="13" width="19.453125" style="46" customWidth="1"/>
    <col min="14" max="16384" width="8.81640625" style="46"/>
  </cols>
  <sheetData>
    <row r="1" spans="2:6" s="10" customFormat="1" x14ac:dyDescent="0.35"/>
    <row r="2" spans="2:6" s="10" customFormat="1" x14ac:dyDescent="0.35">
      <c r="B2" s="49" t="s">
        <v>11</v>
      </c>
    </row>
    <row r="3" spans="2:6" s="10" customFormat="1" x14ac:dyDescent="0.35"/>
    <row r="5" spans="2:6" x14ac:dyDescent="0.35">
      <c r="B5" s="73" t="s">
        <v>218</v>
      </c>
    </row>
    <row r="7" spans="2:6" x14ac:dyDescent="0.35">
      <c r="B7" s="11" t="s">
        <v>35</v>
      </c>
      <c r="C7" s="144" t="s">
        <v>55</v>
      </c>
      <c r="D7" s="145"/>
      <c r="E7" s="6"/>
    </row>
    <row r="9" spans="2:6" x14ac:dyDescent="0.35">
      <c r="B9" s="58" t="s">
        <v>24</v>
      </c>
      <c r="C9" s="53"/>
    </row>
    <row r="11" spans="2:6" x14ac:dyDescent="0.35">
      <c r="B11" s="125" t="s">
        <v>12</v>
      </c>
      <c r="C11" s="125"/>
      <c r="D11" s="125"/>
      <c r="E11" s="24" t="s">
        <v>13</v>
      </c>
    </row>
    <row r="12" spans="2:6" x14ac:dyDescent="0.35">
      <c r="B12" s="149" t="s">
        <v>69</v>
      </c>
      <c r="C12" s="149"/>
      <c r="D12" s="149"/>
      <c r="E12" s="96"/>
    </row>
    <row r="13" spans="2:6" x14ac:dyDescent="0.35">
      <c r="B13" s="150" t="s">
        <v>183</v>
      </c>
      <c r="C13" s="150"/>
      <c r="D13" s="150"/>
      <c r="E13" s="96"/>
      <c r="F13" s="52"/>
    </row>
    <row r="14" spans="2:6" ht="29" customHeight="1" x14ac:dyDescent="0.35">
      <c r="B14" s="150" t="s">
        <v>199</v>
      </c>
      <c r="C14" s="150"/>
      <c r="D14" s="150"/>
      <c r="E14" s="96"/>
      <c r="F14" s="52"/>
    </row>
    <row r="15" spans="2:6" x14ac:dyDescent="0.35">
      <c r="B15" s="113" t="s">
        <v>200</v>
      </c>
      <c r="C15" s="114"/>
      <c r="D15" s="114"/>
      <c r="E15" s="118"/>
      <c r="F15" s="52"/>
    </row>
    <row r="16" spans="2:6" x14ac:dyDescent="0.35">
      <c r="B16" s="139" t="s">
        <v>213</v>
      </c>
      <c r="C16" s="140"/>
      <c r="D16" s="140"/>
      <c r="E16" s="96"/>
      <c r="F16" s="74"/>
    </row>
    <row r="17" spans="2:9" ht="14.5" customHeight="1" x14ac:dyDescent="0.35">
      <c r="B17" s="139" t="s">
        <v>201</v>
      </c>
      <c r="C17" s="140"/>
      <c r="D17" s="140"/>
      <c r="E17" s="97"/>
      <c r="F17" s="52"/>
    </row>
    <row r="18" spans="2:9" ht="14.5" customHeight="1" x14ac:dyDescent="0.35">
      <c r="B18" s="139" t="s">
        <v>222</v>
      </c>
      <c r="C18" s="140"/>
      <c r="D18" s="140"/>
      <c r="E18" s="97"/>
      <c r="F18" s="74"/>
    </row>
    <row r="19" spans="2:9" ht="14.5" customHeight="1" x14ac:dyDescent="0.35">
      <c r="B19" s="139" t="s">
        <v>223</v>
      </c>
      <c r="C19" s="140"/>
      <c r="D19" s="140"/>
      <c r="E19" s="97"/>
      <c r="F19" s="74"/>
    </row>
    <row r="20" spans="2:9" ht="14.5" customHeight="1" x14ac:dyDescent="0.35">
      <c r="B20" s="141" t="s">
        <v>202</v>
      </c>
      <c r="C20" s="142"/>
      <c r="D20" s="143"/>
      <c r="E20" s="98"/>
      <c r="F20" s="74"/>
    </row>
    <row r="22" spans="2:9" x14ac:dyDescent="0.35">
      <c r="B22" s="58" t="s">
        <v>79</v>
      </c>
      <c r="D22" s="72"/>
      <c r="F22" s="72"/>
    </row>
    <row r="24" spans="2:9" x14ac:dyDescent="0.35">
      <c r="B24" s="151" t="s">
        <v>73</v>
      </c>
      <c r="C24" s="152"/>
      <c r="D24" s="147" t="s">
        <v>10</v>
      </c>
      <c r="E24" s="147"/>
    </row>
    <row r="25" spans="2:9" ht="29" customHeight="1" x14ac:dyDescent="0.35">
      <c r="B25" s="148" t="s">
        <v>151</v>
      </c>
      <c r="C25" s="148"/>
      <c r="D25" s="146" t="s">
        <v>219</v>
      </c>
      <c r="E25" s="146"/>
    </row>
    <row r="26" spans="2:9" x14ac:dyDescent="0.35">
      <c r="B26" s="148" t="s">
        <v>152</v>
      </c>
      <c r="C26" s="148"/>
      <c r="D26" s="146" t="s">
        <v>220</v>
      </c>
      <c r="E26" s="146"/>
    </row>
    <row r="28" spans="2:9" x14ac:dyDescent="0.35">
      <c r="B28" s="75" t="s">
        <v>34</v>
      </c>
      <c r="E28" s="51"/>
    </row>
    <row r="30" spans="2:9" x14ac:dyDescent="0.35">
      <c r="B30" s="11" t="s">
        <v>14</v>
      </c>
      <c r="C30" s="11" t="s">
        <v>15</v>
      </c>
      <c r="D30" s="11" t="s">
        <v>0</v>
      </c>
      <c r="E30" s="11" t="s">
        <v>3</v>
      </c>
      <c r="F30" s="11" t="s">
        <v>36</v>
      </c>
      <c r="I30" s="51"/>
    </row>
    <row r="31" spans="2:9" ht="29" customHeight="1" x14ac:dyDescent="0.35">
      <c r="B31" s="9" t="s">
        <v>153</v>
      </c>
      <c r="C31" s="14" t="s">
        <v>37</v>
      </c>
      <c r="D31" s="14" t="str">
        <f>VLOOKUP(C31,'Data - Do not edit'!$B$11:$C$1048576,2,0)</f>
        <v>What % of workers (both off-roll and on-roll), across all shifts and all plants are women?</v>
      </c>
      <c r="E31" s="99"/>
      <c r="F31" s="17">
        <v>3</v>
      </c>
      <c r="G31" s="52"/>
      <c r="H31" s="53"/>
      <c r="I31" s="51"/>
    </row>
    <row r="32" spans="2:9" ht="29" customHeight="1" x14ac:dyDescent="0.35">
      <c r="B32" s="9" t="s">
        <v>176</v>
      </c>
      <c r="C32" s="14" t="s">
        <v>83</v>
      </c>
      <c r="D32" s="14" t="str">
        <f>VLOOKUP(C32,'Data - Do not edit'!$B$11:$C$1048576,2,0)</f>
        <v>What % of workers (both off-roll and on-roll) working in night shifts (7 pm to 6 am), across all plants, are women? [Select 'Not applicable' if you do not have night shift]</v>
      </c>
      <c r="E32" s="99"/>
      <c r="F32" s="17">
        <v>2</v>
      </c>
      <c r="G32" s="51"/>
      <c r="I32" s="51"/>
    </row>
    <row r="33" spans="2:10" x14ac:dyDescent="0.35">
      <c r="I33" s="51"/>
      <c r="J33" s="51"/>
    </row>
    <row r="34" spans="2:10" x14ac:dyDescent="0.35">
      <c r="B34" s="73" t="s">
        <v>155</v>
      </c>
    </row>
    <row r="36" spans="2:10" x14ac:dyDescent="0.35">
      <c r="B36" s="11" t="s">
        <v>14</v>
      </c>
      <c r="C36" s="11" t="s">
        <v>15</v>
      </c>
      <c r="D36" s="11" t="s">
        <v>0</v>
      </c>
      <c r="E36" s="11" t="s">
        <v>3</v>
      </c>
      <c r="F36" s="11" t="s">
        <v>36</v>
      </c>
    </row>
    <row r="37" spans="2:10" ht="29" customHeight="1" x14ac:dyDescent="0.35">
      <c r="B37" s="101" t="s">
        <v>154</v>
      </c>
      <c r="C37" s="14" t="s">
        <v>38</v>
      </c>
      <c r="D37" s="25" t="str">
        <f>VLOOKUP(C37,'Data - Do not edit'!$B$11:$C$1048576,2,0)</f>
        <v>Do all of your plants with women in night shifts provide pick up and drop facilities for all women workers? [Select 'Not applicable' if you do not have night shift or women workers in night shift]</v>
      </c>
      <c r="E37" s="99"/>
      <c r="F37" s="17">
        <v>2</v>
      </c>
    </row>
    <row r="38" spans="2:10" ht="29" customHeight="1" x14ac:dyDescent="0.35">
      <c r="B38" s="102"/>
      <c r="C38" s="14" t="s">
        <v>39</v>
      </c>
      <c r="D38" s="25" t="str">
        <f>VLOOKUP(C38,'Data - Do not edit'!$B$11:$C$1048576,2,0)</f>
        <v>Do at least 50% of your plants with women provide drop facilities for all women workers employed in day shifts?</v>
      </c>
      <c r="E38" s="99"/>
      <c r="F38" s="17">
        <v>2</v>
      </c>
    </row>
    <row r="39" spans="2:10" ht="29" customHeight="1" x14ac:dyDescent="0.35">
      <c r="B39" s="102"/>
      <c r="C39" s="14" t="s">
        <v>40</v>
      </c>
      <c r="D39" s="25" t="str">
        <f>VLOOKUP(C39,'Data - Do not edit'!$B$11:$C$1048576,2,0)</f>
        <v>Do at least 50% of your plants with women provide pick up and drop facilities for all women workers employed in day shifts?</v>
      </c>
      <c r="E39" s="99"/>
      <c r="F39" s="17">
        <v>2</v>
      </c>
      <c r="G39" s="52"/>
    </row>
    <row r="40" spans="2:10" ht="43.5" x14ac:dyDescent="0.35">
      <c r="B40" s="103"/>
      <c r="C40" s="14" t="s">
        <v>41</v>
      </c>
      <c r="D40" s="25" t="str">
        <f>VLOOKUP(C40,'Data - Do not edit'!$B$11:$C$1048576,2,0)</f>
        <v>Do all transport vehicles provided for your women workers have at least one of the following: an SOS/ emergency button, security guard, GPS tracker, or CCTV? [Select 'Not applicable' if you do not provide transportation to women workers]</v>
      </c>
      <c r="E40" s="99"/>
      <c r="F40" s="17">
        <v>2</v>
      </c>
    </row>
    <row r="41" spans="2:10" ht="43.5" x14ac:dyDescent="0.35">
      <c r="B41" s="101" t="s">
        <v>156</v>
      </c>
      <c r="C41" s="14" t="s">
        <v>42</v>
      </c>
      <c r="D41" s="25" t="str">
        <f>VLOOKUP(C41,'Data - Do not edit'!$B$11:$C$1048576,2,0)</f>
        <v>As part of onboarding, do at least 50% of your plants share details of available accommodation with all new migrant workers via mediums such as WhatsApp groups, notice boards? [Select ‘Not applicable' if you do not have any migrant workers]</v>
      </c>
      <c r="E41" s="99"/>
      <c r="F41" s="17">
        <v>1</v>
      </c>
    </row>
    <row r="42" spans="2:10" ht="29" x14ac:dyDescent="0.35">
      <c r="B42" s="102"/>
      <c r="C42" s="14" t="s">
        <v>43</v>
      </c>
      <c r="D42" s="25" t="str">
        <f>VLOOKUP(C42,'Data - Do not edit'!$B$11:$C$1048576,2,0)</f>
        <v>Do you have a policy to pay ~2 weeks' salary in advance to cover the accommodation rent for all new migrant workers? [Select ‘Not applicable' if you do not have any migrant workers]</v>
      </c>
      <c r="E42" s="99"/>
      <c r="F42" s="17">
        <v>1</v>
      </c>
    </row>
    <row r="43" spans="2:10" ht="29" x14ac:dyDescent="0.35">
      <c r="B43" s="102"/>
      <c r="C43" s="14" t="s">
        <v>44</v>
      </c>
      <c r="D43" s="25" t="str">
        <f>VLOOKUP(C43,'Data - Do not edit'!$B$11:$C$1048576,2,0)</f>
        <v>Do any of your plants provide accommodation facilities for all migrant workers? (e.g., company-owned, leased) [Select ‘Not applicable' if you do not have any migrant workers]</v>
      </c>
      <c r="E43" s="99"/>
      <c r="F43" s="17">
        <v>1</v>
      </c>
    </row>
    <row r="44" spans="2:10" ht="29" x14ac:dyDescent="0.35">
      <c r="B44" s="103"/>
      <c r="C44" s="14" t="s">
        <v>62</v>
      </c>
      <c r="D44" s="25" t="str">
        <f>VLOOKUP(C44,'Data - Do not edit'!$B$11:$C$1048576,2,0)</f>
        <v>Do you have a policy to pay a month's salary in advance to cover the accommodation rent for all new migrant workers? [Select ‘Not applicable' if you do not have any migrant workers]</v>
      </c>
      <c r="E44" s="99"/>
      <c r="F44" s="17">
        <v>1</v>
      </c>
    </row>
    <row r="45" spans="2:10" ht="43.5" x14ac:dyDescent="0.35">
      <c r="B45" s="101" t="s">
        <v>194</v>
      </c>
      <c r="C45" s="14" t="s">
        <v>84</v>
      </c>
      <c r="D45" s="25" t="str">
        <f>VLOOKUP(C45,'Data - Do not edit'!$B$11:$C$1048576,2,0)</f>
        <v>Do you have mechanical/ automation assists (e.g., hoists, lift tables, conveyors, vacuum lifters, robots) for at least 75% of all roles involving handling of loads/ components above 15 kgs, to ensure no routine manual lifting is required?</v>
      </c>
      <c r="E45" s="99"/>
      <c r="F45" s="17">
        <v>2</v>
      </c>
    </row>
    <row r="46" spans="2:10" ht="29" x14ac:dyDescent="0.35">
      <c r="B46" s="102"/>
      <c r="C46" s="14" t="s">
        <v>85</v>
      </c>
      <c r="D46" s="25" t="str">
        <f>VLOOKUP(C46,'Data - Do not edit'!$B$11:$C$1048576,2,0)</f>
        <v>Do you use mechanical/ automation tools (e.g., powered pallet jackets, motorised carts) for at least 75% of all roles requiring high physical force (i.e., pushing manual pallet, carts)?</v>
      </c>
      <c r="E46" s="99"/>
      <c r="F46" s="17">
        <v>2</v>
      </c>
    </row>
    <row r="47" spans="2:10" ht="29" x14ac:dyDescent="0.35">
      <c r="B47" s="102"/>
      <c r="C47" s="14" t="s">
        <v>86</v>
      </c>
      <c r="D47" s="25" t="str">
        <f>VLOOKUP(C47,'Data - Do not edit'!$B$11:$C$1048576,2,0)</f>
        <v>Do you use mechanical/ automation tools (e.g., boom lifts, compact scissor lifts) for at least 75% of all roles requiring sustained overhead work (&gt; 5 ft height for 10+ mins)?</v>
      </c>
      <c r="E47" s="99"/>
      <c r="F47" s="17">
        <v>2</v>
      </c>
    </row>
    <row r="48" spans="2:10" ht="43.5" x14ac:dyDescent="0.35">
      <c r="B48" s="103"/>
      <c r="C48" s="14" t="s">
        <v>87</v>
      </c>
      <c r="D48" s="25" t="str">
        <f>VLOOKUP(C48,'Data - Do not edit'!$B$11:$C$1048576,2,0)</f>
        <v>Do you use mechanical/ automation tools (e.g., torque tools, hydraulic assists) for at least 75% of all roles requiring high torque (e.g., loosening seized bolts, chassis bolting), to ensure no task requires sustained high grip strength?</v>
      </c>
      <c r="E48" s="99"/>
      <c r="F48" s="17">
        <v>2</v>
      </c>
    </row>
    <row r="49" spans="2:7" ht="29" x14ac:dyDescent="0.35">
      <c r="B49" s="101" t="s">
        <v>157</v>
      </c>
      <c r="C49" s="14" t="s">
        <v>88</v>
      </c>
      <c r="D49" s="25" t="str">
        <f>VLOOKUP(C49,'Data - Do not edit'!$B$11:$C$1048576,2,0)</f>
        <v>Do at least 75% of your plants with women have at least one separate toilet seat for every 25 women workers?</v>
      </c>
      <c r="E49" s="99"/>
      <c r="F49" s="17">
        <v>1</v>
      </c>
    </row>
    <row r="50" spans="2:7" ht="29" x14ac:dyDescent="0.35">
      <c r="B50" s="102"/>
      <c r="C50" s="14" t="s">
        <v>89</v>
      </c>
      <c r="D50" s="25" t="str">
        <f>VLOOKUP(C50,'Data - Do not edit'!$B$11:$C$1048576,2,0)</f>
        <v>Do all of your plants provide customised PPEs to suit women workers of different body types? (e.g., size-appropriate gloves, adjustable coveralls, adjustable helmets)*</v>
      </c>
      <c r="E50" s="99"/>
      <c r="F50" s="17">
        <v>1</v>
      </c>
    </row>
    <row r="51" spans="2:7" x14ac:dyDescent="0.35">
      <c r="B51" s="102"/>
      <c r="C51" s="14" t="s">
        <v>90</v>
      </c>
      <c r="D51" s="14" t="str">
        <f>VLOOKUP(C51,'Data - Do not edit'!$B$11:$C$1048576,2,0)</f>
        <v xml:space="preserve">Do at least 75% of your plants have a dedicated resting area for women workers? </v>
      </c>
      <c r="E51" s="99"/>
      <c r="F51" s="17">
        <v>1</v>
      </c>
      <c r="G51" s="51"/>
    </row>
    <row r="52" spans="2:7" ht="29" x14ac:dyDescent="0.35">
      <c r="B52" s="103"/>
      <c r="C52" s="14" t="s">
        <v>91</v>
      </c>
      <c r="D52" s="14" t="str">
        <f>VLOOKUP(C52,'Data - Do not edit'!$B$11:$C$1048576,2,0)</f>
        <v>Do at least 75% of your plants have customised workstations for workers of different heights? (e.g., adjustable-height workbenches, sit and lean stools)</v>
      </c>
      <c r="E52" s="99"/>
      <c r="F52" s="17">
        <v>1</v>
      </c>
    </row>
    <row r="54" spans="2:7" x14ac:dyDescent="0.35">
      <c r="B54" s="73" t="s">
        <v>158</v>
      </c>
    </row>
    <row r="56" spans="2:7" x14ac:dyDescent="0.35">
      <c r="B56" s="11" t="s">
        <v>14</v>
      </c>
      <c r="C56" s="11" t="s">
        <v>15</v>
      </c>
      <c r="D56" s="11" t="s">
        <v>0</v>
      </c>
      <c r="E56" s="11" t="s">
        <v>3</v>
      </c>
      <c r="F56" s="11" t="s">
        <v>36</v>
      </c>
    </row>
    <row r="57" spans="2:7" ht="29" customHeight="1" x14ac:dyDescent="0.35">
      <c r="B57" s="101" t="s">
        <v>159</v>
      </c>
      <c r="C57" s="14" t="s">
        <v>45</v>
      </c>
      <c r="D57" s="14" t="str">
        <f>VLOOKUP(C57,'Data - Do not edit'!$B$11:$C$1048576,2,0)</f>
        <v>Do at least 75% of your plants have non-POSH posters highlighting Do's/ Don’ts (e.g., "No abusive language or shouting") to promote a safe and respectful work environment?*</v>
      </c>
      <c r="E57" s="99"/>
      <c r="F57" s="17">
        <v>1</v>
      </c>
    </row>
    <row r="58" spans="2:7" ht="43.5" x14ac:dyDescent="0.35">
      <c r="B58" s="102"/>
      <c r="C58" s="14" t="s">
        <v>46</v>
      </c>
      <c r="D58" s="14" t="str">
        <f>VLOOKUP(C58,'Data - Do not edit'!$B$11:$C$1048576,2,0)</f>
        <v>In the last or current FY, have you conducted any training for your plant HR/ operations managers to share tips on hiring, onboarding, and retaining women at entry level (e.g., creating inclusive job ads)?*</v>
      </c>
      <c r="E58" s="99"/>
      <c r="F58" s="17">
        <v>1</v>
      </c>
    </row>
    <row r="59" spans="2:7" ht="29" x14ac:dyDescent="0.35">
      <c r="B59" s="102"/>
      <c r="C59" s="14" t="s">
        <v>47</v>
      </c>
      <c r="D59" s="14" t="str">
        <f>VLOOKUP(C59,'Data - Do not edit'!$B$11:$C$1048576,2,0)</f>
        <v>In the last or current FY, have you conducted any non-POSH sensitisation session for your plant managers/ leaders on reducing unconscious gender bias? (e.g., checklist to identify bias)*</v>
      </c>
      <c r="E59" s="99"/>
      <c r="F59" s="17">
        <v>1</v>
      </c>
    </row>
    <row r="60" spans="2:7" ht="29" customHeight="1" x14ac:dyDescent="0.35">
      <c r="B60" s="103"/>
      <c r="C60" s="14" t="s">
        <v>48</v>
      </c>
      <c r="D60" s="14" t="str">
        <f>VLOOKUP(C60,'Data - Do not edit'!$B$11:$C$1048576,2,0)</f>
        <v>In the last or current FY, have you conducted any non-POSH gender sensitisation training for entry-level workers at your plant?*</v>
      </c>
      <c r="E60" s="99"/>
      <c r="F60" s="17">
        <v>1</v>
      </c>
    </row>
    <row r="61" spans="2:7" ht="29" customHeight="1" x14ac:dyDescent="0.35">
      <c r="B61" s="101" t="s">
        <v>160</v>
      </c>
      <c r="C61" s="14" t="s">
        <v>49</v>
      </c>
      <c r="D61" s="14" t="str">
        <f>VLOOKUP(C61,'Data - Do not edit'!$B$11:$C$1048576,2,0)</f>
        <v>Do HR PoCs conduct 1:1 check-ins with all new women workers to understand their concerns (e.g., safety, workplace)?*</v>
      </c>
      <c r="E61" s="99"/>
      <c r="F61" s="17">
        <v>1</v>
      </c>
    </row>
    <row r="62" spans="2:7" ht="29" customHeight="1" x14ac:dyDescent="0.35">
      <c r="B62" s="102"/>
      <c r="C62" s="14" t="s">
        <v>50</v>
      </c>
      <c r="D62" s="14" t="str">
        <f>VLOOKUP(C62,'Data - Do not edit'!$B$11:$C$1048576,2,0)</f>
        <v>Do at least 50% of your plants with women workers have a woman PoC (e.g., supervisor, HR) to act as go-to contact for women shopfloor workers to raise any concerns?*</v>
      </c>
      <c r="E62" s="99"/>
      <c r="F62" s="17">
        <v>1</v>
      </c>
    </row>
    <row r="63" spans="2:7" ht="29" customHeight="1" x14ac:dyDescent="0.35">
      <c r="B63" s="102"/>
      <c r="C63" s="14" t="s">
        <v>51</v>
      </c>
      <c r="D63" s="14" t="str">
        <f>VLOOKUP(C63,'Data - Do not edit'!$B$11:$C$1048576,2,0)</f>
        <v>Is there a non-POSH grievance redressal channel (e.g., plant-level HR, helpline, email ID) for workers to report routine workplace issues (e.g., washroom-related)?*</v>
      </c>
      <c r="E63" s="99"/>
      <c r="F63" s="17">
        <v>1</v>
      </c>
    </row>
    <row r="64" spans="2:7" ht="29" customHeight="1" x14ac:dyDescent="0.35">
      <c r="B64" s="103"/>
      <c r="C64" s="14" t="s">
        <v>52</v>
      </c>
      <c r="D64" s="14" t="str">
        <f>VLOOKUP(C64,'Data - Do not edit'!$B$11:$C$1048576,2,0)</f>
        <v>Is there a non-POSH anonymous grievance redressal channel (e.g., suggestion box, QR feedback form) for workers to report workplace issues?*</v>
      </c>
      <c r="E64" s="99"/>
      <c r="F64" s="17">
        <v>1</v>
      </c>
    </row>
    <row r="65" spans="2:6" ht="29" customHeight="1" x14ac:dyDescent="0.35">
      <c r="B65" s="101" t="s">
        <v>100</v>
      </c>
      <c r="C65" s="14" t="s">
        <v>142</v>
      </c>
      <c r="D65" s="14" t="str">
        <f>VLOOKUP(C65,'Data - Do not edit'!$B$11:$C$1048576,2,0)</f>
        <v>For roles open to women, do all your plants explicitly mention women/ ask for women on different hiring channels (e.g., mentioning 'women can apply' in job ads)?</v>
      </c>
      <c r="E65" s="99"/>
      <c r="F65" s="17">
        <v>1</v>
      </c>
    </row>
    <row r="66" spans="2:6" ht="29" customHeight="1" x14ac:dyDescent="0.35">
      <c r="B66" s="102"/>
      <c r="C66" s="14" t="s">
        <v>143</v>
      </c>
      <c r="D66" s="14" t="str">
        <f>VLOOKUP(C66,'Data - Do not edit'!$B$11:$C$1048576,2,0)</f>
        <v>Do you have a paid referral program for hiring women, or do you provide a higher per-hire reward to workers for referring women compared to men?</v>
      </c>
      <c r="E66" s="99"/>
      <c r="F66" s="17">
        <v>1</v>
      </c>
    </row>
    <row r="67" spans="2:6" ht="29" customHeight="1" x14ac:dyDescent="0.35">
      <c r="B67" s="102"/>
      <c r="C67" s="14" t="s">
        <v>144</v>
      </c>
      <c r="D67" s="14" t="str">
        <f>VLOOKUP(C67,'Data - Do not edit'!$B$11:$C$1048576,2,0)</f>
        <v>Do you specify GD requirement (e.g., &gt;10% women profiles) to recruiters/ staffing companies, (or) do you include GD guidelines in 3rd party manufacturing contracts?*</v>
      </c>
      <c r="E67" s="99"/>
      <c r="F67" s="17">
        <v>1</v>
      </c>
    </row>
    <row r="68" spans="2:6" ht="29" x14ac:dyDescent="0.35">
      <c r="B68" s="103"/>
      <c r="C68" s="14" t="s">
        <v>145</v>
      </c>
      <c r="D68" s="14" t="str">
        <f>VLOOKUP(C68,'Data - Do not edit'!$B$11:$C$1048576,2,0)</f>
        <v>Do you have any sourcing partnerships (e.g., NGOs, community mobilisers) where you provide financial incentives for hiring women (e.g., INR 500 per woman hired and retained for 30 days)?*</v>
      </c>
      <c r="E68" s="99"/>
      <c r="F68" s="17">
        <v>1</v>
      </c>
    </row>
    <row r="70" spans="2:6" x14ac:dyDescent="0.35">
      <c r="B70" s="73" t="s">
        <v>161</v>
      </c>
    </row>
    <row r="72" spans="2:6" x14ac:dyDescent="0.35">
      <c r="B72" s="11" t="s">
        <v>14</v>
      </c>
      <c r="C72" s="11" t="s">
        <v>15</v>
      </c>
      <c r="D72" s="11" t="s">
        <v>0</v>
      </c>
      <c r="E72" s="11" t="s">
        <v>3</v>
      </c>
      <c r="F72" s="11" t="s">
        <v>36</v>
      </c>
    </row>
    <row r="73" spans="2:6" ht="29" customHeight="1" x14ac:dyDescent="0.35">
      <c r="B73" s="101" t="s">
        <v>162</v>
      </c>
      <c r="C73" s="14" t="s">
        <v>58</v>
      </c>
      <c r="D73" s="14" t="str">
        <f>VLOOKUP(C73,'Data - Do not edit'!$B$11:$C$1048576,2,0)</f>
        <v>Have you internally announced a diversity target (through CXO quote, press release, or company-wide email) for entry-level on-roll and off-roll workers?</v>
      </c>
      <c r="E73" s="99"/>
      <c r="F73" s="17">
        <v>2</v>
      </c>
    </row>
    <row r="74" spans="2:6" ht="29" customHeight="1" x14ac:dyDescent="0.35">
      <c r="B74" s="102"/>
      <c r="C74" s="14" t="s">
        <v>59</v>
      </c>
      <c r="D74" s="14" t="str">
        <f>VLOOKUP(C74,'Data - Do not edit'!$B$11:$C$1048576,2,0)</f>
        <v>Do you review plant-level gender-diversity progress (e.g., % change in women's representation) for both on-roll and off-roll workers at least twice a year?</v>
      </c>
      <c r="E74" s="99"/>
      <c r="F74" s="17">
        <v>2</v>
      </c>
    </row>
    <row r="75" spans="2:6" x14ac:dyDescent="0.35">
      <c r="B75" s="102"/>
      <c r="C75" s="14" t="s">
        <v>63</v>
      </c>
      <c r="D75" s="14" t="str">
        <f>VLOOKUP(C75,'Data - Do not edit'!$B$11:$C$1048576,2,0)</f>
        <v>Do at least 50 % of your plants have diversity targets assigned to respective plant/ HR heads?*</v>
      </c>
      <c r="E75" s="99"/>
      <c r="F75" s="17">
        <v>2</v>
      </c>
    </row>
    <row r="76" spans="2:6" x14ac:dyDescent="0.35">
      <c r="B76" s="103"/>
      <c r="C76" s="14" t="s">
        <v>64</v>
      </c>
      <c r="D76" s="14" t="str">
        <f>VLOOKUP(C76,'Data - Do not edit'!$B$11:$C$1048576,2,0)</f>
        <v>Are financial incentives of leadership and plant/ HR heads linked to diversity KPIs?*</v>
      </c>
      <c r="E76" s="99"/>
      <c r="F76" s="17">
        <v>2</v>
      </c>
    </row>
    <row r="77" spans="2:6" ht="29" customHeight="1" x14ac:dyDescent="0.35">
      <c r="B77" s="101" t="s">
        <v>57</v>
      </c>
      <c r="C77" s="14" t="s">
        <v>60</v>
      </c>
      <c r="D77" s="14" t="str">
        <f>VLOOKUP(C77,'Data - Do not edit'!$B$11:$C$1048576,2,0)</f>
        <v>Have you internally documented the qualitative benefits of hiring women in entry-level roles, and shared with plant heads and HR managers/ PoCs?*</v>
      </c>
      <c r="E77" s="99"/>
      <c r="F77" s="17">
        <v>1</v>
      </c>
    </row>
    <row r="78" spans="2:6" ht="29" customHeight="1" x14ac:dyDescent="0.35">
      <c r="B78" s="102"/>
      <c r="C78" s="14" t="s">
        <v>61</v>
      </c>
      <c r="D78" s="14" t="str">
        <f>VLOOKUP(C78,'Data - Do not edit'!$B$11:$C$1048576,2,0)</f>
        <v>In the last two years, have you externally published content on your gender diversity progress or initiatives for entry-level roles (via news articles, blogs, etc.)?</v>
      </c>
      <c r="E78" s="99"/>
      <c r="F78" s="17">
        <v>1</v>
      </c>
    </row>
    <row r="79" spans="2:6" ht="29" customHeight="1" x14ac:dyDescent="0.35">
      <c r="B79" s="102"/>
      <c r="C79" s="14" t="s">
        <v>65</v>
      </c>
      <c r="D79" s="14" t="str">
        <f>VLOOKUP(C79,'Data - Do not edit'!$B$11:$C$1048576,2,0)</f>
        <v>In the last two years, have you published your gender diversity numbers externally (via website/ annual report/ news article)?</v>
      </c>
      <c r="E79" s="99"/>
      <c r="F79" s="17">
        <v>1</v>
      </c>
    </row>
    <row r="80" spans="2:6" ht="29" customHeight="1" x14ac:dyDescent="0.35">
      <c r="B80" s="103"/>
      <c r="C80" s="14" t="s">
        <v>66</v>
      </c>
      <c r="D80" s="14" t="str">
        <f>VLOOKUP(C80,'Data - Do not edit'!$B$11:$C$1048576,2,0)</f>
        <v>Have you estimated the quantitative benefits of hiring women (e.g., rejection rate of men vs. women), and shared the findings internally with plant heads and HR managers/ PoCs?*</v>
      </c>
      <c r="E80" s="99"/>
      <c r="F80" s="17">
        <v>1</v>
      </c>
    </row>
    <row r="82" spans="2:2" x14ac:dyDescent="0.35">
      <c r="B82" s="73" t="s">
        <v>123</v>
      </c>
    </row>
    <row r="83" spans="2:2" x14ac:dyDescent="0.35">
      <c r="B83" s="46" t="s">
        <v>224</v>
      </c>
    </row>
    <row r="84" spans="2:2" x14ac:dyDescent="0.35">
      <c r="B84" s="46" t="s">
        <v>122</v>
      </c>
    </row>
    <row r="85" spans="2:2" x14ac:dyDescent="0.35">
      <c r="B85" s="46" t="s">
        <v>171</v>
      </c>
    </row>
    <row r="86" spans="2:2" x14ac:dyDescent="0.35">
      <c r="B86" s="46" t="s">
        <v>212</v>
      </c>
    </row>
    <row r="87" spans="2:2" x14ac:dyDescent="0.35">
      <c r="B87" s="46" t="s">
        <v>225</v>
      </c>
    </row>
    <row r="88" spans="2:2" x14ac:dyDescent="0.35">
      <c r="B88" s="46" t="s">
        <v>195</v>
      </c>
    </row>
    <row r="89" spans="2:2" x14ac:dyDescent="0.35">
      <c r="B89" s="46" t="s">
        <v>226</v>
      </c>
    </row>
    <row r="90" spans="2:2" x14ac:dyDescent="0.35">
      <c r="B90" s="78" t="s">
        <v>227</v>
      </c>
    </row>
    <row r="91" spans="2:2" x14ac:dyDescent="0.35">
      <c r="B91" s="46" t="s">
        <v>228</v>
      </c>
    </row>
  </sheetData>
  <sheetProtection sheet="1" objects="1" scenarios="1"/>
  <mergeCells count="26">
    <mergeCell ref="C7:D7"/>
    <mergeCell ref="B37:B40"/>
    <mergeCell ref="D26:E26"/>
    <mergeCell ref="D24:E24"/>
    <mergeCell ref="B25:C25"/>
    <mergeCell ref="B15:E15"/>
    <mergeCell ref="B16:D16"/>
    <mergeCell ref="B17:D17"/>
    <mergeCell ref="B18:D18"/>
    <mergeCell ref="D25:E25"/>
    <mergeCell ref="B11:D11"/>
    <mergeCell ref="B12:D12"/>
    <mergeCell ref="B13:D13"/>
    <mergeCell ref="B24:C24"/>
    <mergeCell ref="B26:C26"/>
    <mergeCell ref="B14:D14"/>
    <mergeCell ref="B19:D19"/>
    <mergeCell ref="B20:D20"/>
    <mergeCell ref="B65:B68"/>
    <mergeCell ref="B77:B80"/>
    <mergeCell ref="B49:B52"/>
    <mergeCell ref="B41:B44"/>
    <mergeCell ref="B45:B48"/>
    <mergeCell ref="B61:B64"/>
    <mergeCell ref="B57:B60"/>
    <mergeCell ref="B73:B76"/>
  </mergeCells>
  <dataValidations count="1">
    <dataValidation type="list" allowBlank="1" showInputMessage="1" showErrorMessage="1" sqref="E16:E19" xr:uid="{3444C5DA-2FE3-4955-B221-2BFF892F71AF}">
      <formula1>"Yes,No"</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8">
        <x14:dataValidation type="list" allowBlank="1" showInputMessage="1" showErrorMessage="1" xr:uid="{F3658B9B-4C6F-460E-AE9E-8398E31FED3E}">
          <x14:formula1>
            <xm:f>'Data - Do not edit'!$C$12:$C$16</xm:f>
          </x14:formula1>
          <xm:sqref>E31</xm:sqref>
        </x14:dataValidation>
        <x14:dataValidation type="list" allowBlank="1" showInputMessage="1" showErrorMessage="1" xr:uid="{75616562-9E89-49B0-BEB5-9618543D1BBD}">
          <x14:formula1>
            <xm:f>'Data - Do not edit'!$C$19:$C$24</xm:f>
          </x14:formula1>
          <xm:sqref>E32</xm:sqref>
        </x14:dataValidation>
        <x14:dataValidation type="list" allowBlank="1" showInputMessage="1" showErrorMessage="1" xr:uid="{047E4118-C273-47B7-88C0-59E7BFF4EC25}">
          <x14:formula1>
            <xm:f>'Data - Do not edit'!$C$179:$C$180</xm:f>
          </x14:formula1>
          <xm:sqref>E80</xm:sqref>
        </x14:dataValidation>
        <x14:dataValidation type="list" allowBlank="1" showInputMessage="1" showErrorMessage="1" xr:uid="{8ACF84F3-F60D-408D-A788-BC965C029358}">
          <x14:formula1>
            <xm:f>'Data - Do not edit'!$C$29:$C$31</xm:f>
          </x14:formula1>
          <xm:sqref>E37</xm:sqref>
        </x14:dataValidation>
        <x14:dataValidation type="list" allowBlank="1" showInputMessage="1" showErrorMessage="1" xr:uid="{BB4BFF60-BDA5-45F3-8C42-B09227A31E1D}">
          <x14:formula1>
            <xm:f>'Data - Do not edit'!$C$34:$C$35</xm:f>
          </x14:formula1>
          <xm:sqref>E38</xm:sqref>
        </x14:dataValidation>
        <x14:dataValidation type="list" allowBlank="1" showInputMessage="1" showErrorMessage="1" xr:uid="{88F69248-02C2-4210-866D-CDB272B6F30B}">
          <x14:formula1>
            <xm:f>'Data - Do not edit'!$C$38:$C$39</xm:f>
          </x14:formula1>
          <xm:sqref>E39</xm:sqref>
        </x14:dataValidation>
        <x14:dataValidation type="list" allowBlank="1" showInputMessage="1" showErrorMessage="1" xr:uid="{8287D116-4C6C-4B20-8883-C83BC4560B9F}">
          <x14:formula1>
            <xm:f>'Data - Do not edit'!$C$42:$C$44</xm:f>
          </x14:formula1>
          <xm:sqref>E40</xm:sqref>
        </x14:dataValidation>
        <x14:dataValidation type="list" allowBlank="1" showInputMessage="1" showErrorMessage="1" xr:uid="{14285CD1-4D2A-4BA6-9719-1B0B0C50969D}">
          <x14:formula1>
            <xm:f>'Data - Do not edit'!$C$47:$C$49</xm:f>
          </x14:formula1>
          <xm:sqref>E41</xm:sqref>
        </x14:dataValidation>
        <x14:dataValidation type="list" allowBlank="1" showInputMessage="1" showErrorMessage="1" xr:uid="{F417824F-06C4-4C29-B70E-16D67E05BCA0}">
          <x14:formula1>
            <xm:f>'Data - Do not edit'!$C$52:$C$54</xm:f>
          </x14:formula1>
          <xm:sqref>E42</xm:sqref>
        </x14:dataValidation>
        <x14:dataValidation type="list" allowBlank="1" showInputMessage="1" showErrorMessage="1" xr:uid="{A48D2DF1-EB3B-489A-A655-73E1D3735681}">
          <x14:formula1>
            <xm:f>'Data - Do not edit'!$C$57:$C$59</xm:f>
          </x14:formula1>
          <xm:sqref>E43</xm:sqref>
        </x14:dataValidation>
        <x14:dataValidation type="list" allowBlank="1" showInputMessage="1" showErrorMessage="1" xr:uid="{03D22EC0-F5B7-49E4-BB9B-EDF10CBCB7BA}">
          <x14:formula1>
            <xm:f>'Data - Do not edit'!$C$62:$C$64</xm:f>
          </x14:formula1>
          <xm:sqref>E44</xm:sqref>
        </x14:dataValidation>
        <x14:dataValidation type="list" allowBlank="1" showInputMessage="1" showErrorMessage="1" xr:uid="{6289A114-E6FB-4940-93A6-9BDA8CF80BB9}">
          <x14:formula1>
            <xm:f>'Data - Do not edit'!$C$67:$C$68</xm:f>
          </x14:formula1>
          <xm:sqref>E45</xm:sqref>
        </x14:dataValidation>
        <x14:dataValidation type="list" allowBlank="1" showInputMessage="1" showErrorMessage="1" xr:uid="{5B897A5C-4024-4A87-99AF-7D8689DD58EE}">
          <x14:formula1>
            <xm:f>'Data - Do not edit'!$C$71:$C$72</xm:f>
          </x14:formula1>
          <xm:sqref>E46</xm:sqref>
        </x14:dataValidation>
        <x14:dataValidation type="list" allowBlank="1" showInputMessage="1" showErrorMessage="1" xr:uid="{E681D953-B7BC-4FE0-AD06-9693D8DFB48F}">
          <x14:formula1>
            <xm:f>'Data - Do not edit'!$C$75:$C$76</xm:f>
          </x14:formula1>
          <xm:sqref>E47</xm:sqref>
        </x14:dataValidation>
        <x14:dataValidation type="list" allowBlank="1" showInputMessage="1" showErrorMessage="1" xr:uid="{99D48C49-A37E-455B-AC95-E14B3834E892}">
          <x14:formula1>
            <xm:f>'Data - Do not edit'!$C$79:$C$80</xm:f>
          </x14:formula1>
          <xm:sqref>E48</xm:sqref>
        </x14:dataValidation>
        <x14:dataValidation type="list" allowBlank="1" showInputMessage="1" showErrorMessage="1" xr:uid="{285B509C-11FC-419A-86FE-BE25D18FFDE4}">
          <x14:formula1>
            <xm:f>'Data - Do not edit'!$C$83:$C$84</xm:f>
          </x14:formula1>
          <xm:sqref>E49</xm:sqref>
        </x14:dataValidation>
        <x14:dataValidation type="list" allowBlank="1" showInputMessage="1" showErrorMessage="1" xr:uid="{169C9EC2-A7C8-4B2F-9290-8C9698BAEBE0}">
          <x14:formula1>
            <xm:f>'Data - Do not edit'!$C$87:$C$88</xm:f>
          </x14:formula1>
          <xm:sqref>E50</xm:sqref>
        </x14:dataValidation>
        <x14:dataValidation type="list" allowBlank="1" showInputMessage="1" showErrorMessage="1" xr:uid="{776DD0C5-D8AB-4FF0-99EF-EB8A6A8BE95E}">
          <x14:formula1>
            <xm:f>'Data - Do not edit'!$C$91:$C$92</xm:f>
          </x14:formula1>
          <xm:sqref>E51</xm:sqref>
        </x14:dataValidation>
        <x14:dataValidation type="list" allowBlank="1" showInputMessage="1" showErrorMessage="1" xr:uid="{FD7F5EF2-06DC-4A4E-B110-1985CF86F59A}">
          <x14:formula1>
            <xm:f>'Data - Do not edit'!$C$95:$C$96</xm:f>
          </x14:formula1>
          <xm:sqref>E52</xm:sqref>
        </x14:dataValidation>
        <x14:dataValidation type="list" allowBlank="1" showInputMessage="1" showErrorMessage="1" xr:uid="{8579C891-2FC8-4D93-B6C8-F4987930CDEB}">
          <x14:formula1>
            <xm:f>'Data - Do not edit'!$C$101:$C$102</xm:f>
          </x14:formula1>
          <xm:sqref>E57</xm:sqref>
        </x14:dataValidation>
        <x14:dataValidation type="list" allowBlank="1" showInputMessage="1" showErrorMessage="1" xr:uid="{273960E0-B14D-495F-9DF4-DCB2319E6F22}">
          <x14:formula1>
            <xm:f>'Data - Do not edit'!$C$105:$C$106</xm:f>
          </x14:formula1>
          <xm:sqref>E58</xm:sqref>
        </x14:dataValidation>
        <x14:dataValidation type="list" allowBlank="1" showInputMessage="1" showErrorMessage="1" xr:uid="{C0D26B12-C030-42FF-AFDE-BB0780E2A917}">
          <x14:formula1>
            <xm:f>'Data - Do not edit'!$C$109:$C$110</xm:f>
          </x14:formula1>
          <xm:sqref>E59</xm:sqref>
        </x14:dataValidation>
        <x14:dataValidation type="list" allowBlank="1" showInputMessage="1" showErrorMessage="1" xr:uid="{D1E2096B-E3E7-4D36-9DC1-18C4FB5022A3}">
          <x14:formula1>
            <xm:f>'Data - Do not edit'!$C$113:$C$114</xm:f>
          </x14:formula1>
          <xm:sqref>E60</xm:sqref>
        </x14:dataValidation>
        <x14:dataValidation type="list" allowBlank="1" showInputMessage="1" showErrorMessage="1" xr:uid="{324FAA5B-5ABF-4F36-BF54-8BA112B25B69}">
          <x14:formula1>
            <xm:f>'Data - Do not edit'!$C$117:$C$118</xm:f>
          </x14:formula1>
          <xm:sqref>E61</xm:sqref>
        </x14:dataValidation>
        <x14:dataValidation type="list" allowBlank="1" showInputMessage="1" showErrorMessage="1" xr:uid="{E87926A2-57F8-4040-B1AB-3553322940EA}">
          <x14:formula1>
            <xm:f>'Data - Do not edit'!$C$121:$C$122</xm:f>
          </x14:formula1>
          <xm:sqref>E62</xm:sqref>
        </x14:dataValidation>
        <x14:dataValidation type="list" allowBlank="1" showInputMessage="1" showErrorMessage="1" xr:uid="{1803DB41-141E-4303-8831-0C55475F09F9}">
          <x14:formula1>
            <xm:f>'Data - Do not edit'!$C$125:$C$126</xm:f>
          </x14:formula1>
          <xm:sqref>E63</xm:sqref>
        </x14:dataValidation>
        <x14:dataValidation type="list" allowBlank="1" showInputMessage="1" showErrorMessage="1" xr:uid="{E7DCBD03-F96F-4508-B775-51494A7BCC95}">
          <x14:formula1>
            <xm:f>'Data - Do not edit'!$C$129:$C$130</xm:f>
          </x14:formula1>
          <xm:sqref>E64</xm:sqref>
        </x14:dataValidation>
        <x14:dataValidation type="list" allowBlank="1" showInputMessage="1" showErrorMessage="1" xr:uid="{00F87FD8-9C09-4118-BE7F-2D174850902B}">
          <x14:formula1>
            <xm:f>'Data - Do not edit'!$C$133:$C$134</xm:f>
          </x14:formula1>
          <xm:sqref>E65</xm:sqref>
        </x14:dataValidation>
        <x14:dataValidation type="list" allowBlank="1" showInputMessage="1" showErrorMessage="1" xr:uid="{31C47D2D-CF36-4468-B60D-BD2F5DA3BF53}">
          <x14:formula1>
            <xm:f>'Data - Do not edit'!$C$137:$C$138</xm:f>
          </x14:formula1>
          <xm:sqref>E66</xm:sqref>
        </x14:dataValidation>
        <x14:dataValidation type="list" allowBlank="1" showInputMessage="1" showErrorMessage="1" xr:uid="{1D3B6AA7-C468-4E20-A2FA-435DEE23F6B1}">
          <x14:formula1>
            <xm:f>'Data - Do not edit'!$C$141:$C$142</xm:f>
          </x14:formula1>
          <xm:sqref>E67</xm:sqref>
        </x14:dataValidation>
        <x14:dataValidation type="list" allowBlank="1" showInputMessage="1" showErrorMessage="1" xr:uid="{A259A6DE-B2BB-42A2-B4D6-F6099DF419D8}">
          <x14:formula1>
            <xm:f>'Data - Do not edit'!$C$145:$C$146</xm:f>
          </x14:formula1>
          <xm:sqref>E68</xm:sqref>
        </x14:dataValidation>
        <x14:dataValidation type="list" allowBlank="1" showInputMessage="1" showErrorMessage="1" xr:uid="{6ED0B67A-E431-43FE-A75D-5C7CD0D4DEE8}">
          <x14:formula1>
            <xm:f>'Data - Do not edit'!$C$151:$C$152</xm:f>
          </x14:formula1>
          <xm:sqref>E73</xm:sqref>
        </x14:dataValidation>
        <x14:dataValidation type="list" allowBlank="1" showInputMessage="1" showErrorMessage="1" xr:uid="{0A389659-B6E7-4855-9C13-56802530336A}">
          <x14:formula1>
            <xm:f>'Data - Do not edit'!$C$155:$C$156</xm:f>
          </x14:formula1>
          <xm:sqref>E74</xm:sqref>
        </x14:dataValidation>
        <x14:dataValidation type="list" allowBlank="1" showInputMessage="1" showErrorMessage="1" xr:uid="{81934C37-B0B1-429B-A9C2-56994293D433}">
          <x14:formula1>
            <xm:f>'Data - Do not edit'!$C$159:$C$160</xm:f>
          </x14:formula1>
          <xm:sqref>E75</xm:sqref>
        </x14:dataValidation>
        <x14:dataValidation type="list" allowBlank="1" showInputMessage="1" showErrorMessage="1" xr:uid="{4381BEAA-804B-4351-AA04-046DEF727E30}">
          <x14:formula1>
            <xm:f>'Data - Do not edit'!$C$163:$C$164</xm:f>
          </x14:formula1>
          <xm:sqref>E76</xm:sqref>
        </x14:dataValidation>
        <x14:dataValidation type="list" allowBlank="1" showInputMessage="1" showErrorMessage="1" xr:uid="{A0A747DB-7912-43A7-8842-378E661CEEB6}">
          <x14:formula1>
            <xm:f>'Data - Do not edit'!$C$167:$C$168</xm:f>
          </x14:formula1>
          <xm:sqref>E77</xm:sqref>
        </x14:dataValidation>
        <x14:dataValidation type="list" allowBlank="1" showInputMessage="1" showErrorMessage="1" xr:uid="{8E66CFA5-0A97-4E3E-B4E3-D8BD99BC20C0}">
          <x14:formula1>
            <xm:f>'Data - Do not edit'!$C$171:$C$172</xm:f>
          </x14:formula1>
          <xm:sqref>E78</xm:sqref>
        </x14:dataValidation>
        <x14:dataValidation type="list" allowBlank="1" showInputMessage="1" showErrorMessage="1" xr:uid="{95BE1D43-8D4A-4E0C-B431-42E64024B7F1}">
          <x14:formula1>
            <xm:f>'Data - Do not edit'!$C$175:$C$176</xm:f>
          </x14:formula1>
          <xm:sqref>E79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9B3D-D169-4F2B-90FD-4FD0F868A5F2}">
  <sheetPr codeName="Sheet7"/>
  <dimension ref="B1:K61"/>
  <sheetViews>
    <sheetView zoomScaleNormal="100" workbookViewId="0">
      <pane ySplit="3" topLeftCell="A4" activePane="bottomLeft" state="frozen"/>
      <selection pane="bottomLeft"/>
    </sheetView>
  </sheetViews>
  <sheetFormatPr defaultColWidth="8.81640625" defaultRowHeight="14.5" x14ac:dyDescent="0.35"/>
  <cols>
    <col min="1" max="1" width="1.81640625" style="53" customWidth="1"/>
    <col min="2" max="2" width="19.08984375" style="53" customWidth="1"/>
    <col min="3" max="3" width="39.453125" style="53" customWidth="1"/>
    <col min="4" max="4" width="8.81640625" style="53"/>
    <col min="5" max="5" width="36.36328125" style="53" bestFit="1" customWidth="1"/>
    <col min="6" max="6" width="8.81640625" style="53"/>
    <col min="7" max="7" width="9.54296875" style="53" bestFit="1" customWidth="1"/>
    <col min="8" max="8" width="14.54296875" style="53" bestFit="1" customWidth="1"/>
    <col min="9" max="9" width="16.08984375" style="53" bestFit="1" customWidth="1"/>
    <col min="10" max="10" width="17.81640625" style="53" bestFit="1" customWidth="1"/>
    <col min="11" max="16384" width="8.81640625" style="53"/>
  </cols>
  <sheetData>
    <row r="1" spans="2:5" s="1" customFormat="1" x14ac:dyDescent="0.35"/>
    <row r="2" spans="2:5" s="1" customFormat="1" x14ac:dyDescent="0.35">
      <c r="B2" s="2" t="s">
        <v>19</v>
      </c>
    </row>
    <row r="3" spans="2:5" s="1" customFormat="1" x14ac:dyDescent="0.35"/>
    <row r="5" spans="2:5" x14ac:dyDescent="0.35">
      <c r="B5" s="53" t="s">
        <v>21</v>
      </c>
    </row>
    <row r="7" spans="2:5" x14ac:dyDescent="0.35">
      <c r="B7" s="53" t="s">
        <v>20</v>
      </c>
    </row>
    <row r="8" spans="2:5" x14ac:dyDescent="0.35">
      <c r="E8" s="76"/>
    </row>
    <row r="9" spans="2:5" x14ac:dyDescent="0.35">
      <c r="B9" s="153" t="s">
        <v>35</v>
      </c>
      <c r="C9" s="47" t="s">
        <v>117</v>
      </c>
      <c r="D9" s="78"/>
      <c r="E9" s="60"/>
    </row>
    <row r="10" spans="2:5" x14ac:dyDescent="0.35">
      <c r="B10" s="153"/>
      <c r="C10" s="39" t="s">
        <v>121</v>
      </c>
      <c r="E10" s="60"/>
    </row>
    <row r="11" spans="2:5" x14ac:dyDescent="0.35">
      <c r="B11" s="153"/>
      <c r="C11" s="38" t="s">
        <v>110</v>
      </c>
      <c r="E11" s="76"/>
    </row>
    <row r="12" spans="2:5" x14ac:dyDescent="0.35">
      <c r="E12" s="76"/>
    </row>
    <row r="13" spans="2:5" x14ac:dyDescent="0.35">
      <c r="B13" s="37" t="s">
        <v>118</v>
      </c>
      <c r="C13"/>
    </row>
    <row r="14" spans="2:5" x14ac:dyDescent="0.35">
      <c r="B14" s="154" t="s">
        <v>115</v>
      </c>
      <c r="C14" s="154"/>
      <c r="D14" s="39">
        <v>4</v>
      </c>
      <c r="E14" s="60"/>
    </row>
    <row r="15" spans="2:5" x14ac:dyDescent="0.35">
      <c r="B15" s="154" t="s">
        <v>116</v>
      </c>
      <c r="C15" s="154"/>
      <c r="D15" s="39">
        <v>1</v>
      </c>
      <c r="E15" s="60"/>
    </row>
    <row r="16" spans="2:5" x14ac:dyDescent="0.35">
      <c r="B16" s="77"/>
      <c r="C16" s="77"/>
    </row>
    <row r="17" spans="2:10" x14ac:dyDescent="0.35">
      <c r="B17" s="58" t="s">
        <v>104</v>
      </c>
    </row>
    <row r="18" spans="2:10" x14ac:dyDescent="0.35">
      <c r="B18" s="8" t="s">
        <v>16</v>
      </c>
      <c r="C18" s="8" t="s">
        <v>14</v>
      </c>
      <c r="D18" s="8" t="s">
        <v>0</v>
      </c>
      <c r="E18" s="8" t="s">
        <v>1</v>
      </c>
      <c r="F18" s="8" t="s">
        <v>2</v>
      </c>
      <c r="G18" s="8" t="s">
        <v>36</v>
      </c>
      <c r="H18" s="79" t="s">
        <v>32</v>
      </c>
      <c r="I18" s="8" t="s">
        <v>74</v>
      </c>
      <c r="J18" s="8" t="s">
        <v>53</v>
      </c>
    </row>
    <row r="19" spans="2:10" x14ac:dyDescent="0.35">
      <c r="B19" s="146" t="s">
        <v>17</v>
      </c>
      <c r="C19" s="4" t="s">
        <v>153</v>
      </c>
      <c r="D19" s="31" t="s">
        <v>37</v>
      </c>
      <c r="E19" s="48">
        <f>Questionnaire!E31</f>
        <v>0</v>
      </c>
      <c r="F19" s="42" t="str">
        <f>IF(E19='Data - Do not edit'!C12, 0, IF(E19='Data - Do not edit'!C13, 1, IF(E19='Data - Do not edit'!C14, 2, IF(E19='Data - Do not edit'!C15, 3, IF(E19='Data - Do not edit'!C16, 4, "")))))</f>
        <v/>
      </c>
      <c r="G19" s="40">
        <f>Questionnaire!F31</f>
        <v>3</v>
      </c>
      <c r="H19" s="43">
        <f>IF(E19="Not applicable","",G19*$D$14)</f>
        <v>12</v>
      </c>
      <c r="I19" s="38">
        <f>IFERROR(F19*G19,0)</f>
        <v>0</v>
      </c>
      <c r="J19" s="44">
        <f>IFERROR(I19,0)</f>
        <v>0</v>
      </c>
    </row>
    <row r="20" spans="2:10" x14ac:dyDescent="0.35">
      <c r="B20" s="146"/>
      <c r="C20" s="4" t="s">
        <v>176</v>
      </c>
      <c r="D20" s="31" t="s">
        <v>83</v>
      </c>
      <c r="E20" s="48">
        <f>Questionnaire!E32</f>
        <v>0</v>
      </c>
      <c r="F20" s="42" t="str">
        <f>IF(E20='Data - Do not edit'!C19,"", IF(E20='Data - Do not edit'!C20,0, IF(E20='Data - Do not edit'!C21, 1, IF(E20='Data - Do not edit'!C22, 2, IF(E20='Data - Do not edit'!C23, 3, IF(E20='Data - Do not edit'!C24, 4, ""))))))</f>
        <v/>
      </c>
      <c r="G20" s="40">
        <f>Questionnaire!F32</f>
        <v>2</v>
      </c>
      <c r="H20" s="43">
        <f>IF(E20="Not applicable","",G20*$D$14)</f>
        <v>8</v>
      </c>
      <c r="I20" s="38">
        <f>IFERROR(F20*G20,0)</f>
        <v>0</v>
      </c>
      <c r="J20" s="44">
        <f>IFERROR(I20,0)</f>
        <v>0</v>
      </c>
    </row>
    <row r="21" spans="2:10" x14ac:dyDescent="0.35">
      <c r="B21" s="146"/>
      <c r="C21" s="155" t="s">
        <v>109</v>
      </c>
      <c r="D21" s="156"/>
      <c r="E21" s="156"/>
      <c r="F21" s="156"/>
      <c r="G21" s="157"/>
      <c r="H21" s="32">
        <f>SUM(H19:H20)</f>
        <v>20</v>
      </c>
      <c r="I21" s="12"/>
      <c r="J21" s="33">
        <f>IFERROR(SUM(J19:J20),"0")</f>
        <v>0</v>
      </c>
    </row>
    <row r="22" spans="2:10" x14ac:dyDescent="0.35">
      <c r="B22" s="146" t="s">
        <v>124</v>
      </c>
      <c r="C22" s="4" t="s">
        <v>154</v>
      </c>
      <c r="D22" s="31" t="s">
        <v>38</v>
      </c>
      <c r="E22" s="48">
        <f>Questionnaire!E37</f>
        <v>0</v>
      </c>
      <c r="F22" s="42" t="str">
        <f>IF(E22='Data - Do not edit'!C29,"",IF(E22='Data - Do not edit'!C30,1,IF(E22='Data - Do not edit'!C31,0,"")))</f>
        <v/>
      </c>
      <c r="G22" s="40">
        <f>Questionnaire!F37</f>
        <v>2</v>
      </c>
      <c r="H22" s="43">
        <f t="shared" ref="H22:H37" si="0">IF(E22="Not applicable","",G22*$D$15)</f>
        <v>2</v>
      </c>
      <c r="I22" s="38">
        <f t="shared" ref="I22:I59" si="1">IFERROR(F22*G22,0)</f>
        <v>0</v>
      </c>
      <c r="J22" s="44">
        <f>IFERROR(I22,0)</f>
        <v>0</v>
      </c>
    </row>
    <row r="23" spans="2:10" x14ac:dyDescent="0.35">
      <c r="B23" s="146"/>
      <c r="C23" s="4" t="s">
        <v>154</v>
      </c>
      <c r="D23" s="31" t="s">
        <v>39</v>
      </c>
      <c r="E23" s="48">
        <f>Questionnaire!E38</f>
        <v>0</v>
      </c>
      <c r="F23" s="42" t="str">
        <f>IF(E23='Data - Do not edit'!C34,1,IF(E23='Data - Do not edit'!C35,0,""))</f>
        <v/>
      </c>
      <c r="G23" s="40">
        <f>Questionnaire!F38</f>
        <v>2</v>
      </c>
      <c r="H23" s="43">
        <f t="shared" si="0"/>
        <v>2</v>
      </c>
      <c r="I23" s="38">
        <f t="shared" si="1"/>
        <v>0</v>
      </c>
      <c r="J23" s="44">
        <f>IFERROR(I23,0)</f>
        <v>0</v>
      </c>
    </row>
    <row r="24" spans="2:10" x14ac:dyDescent="0.35">
      <c r="B24" s="146"/>
      <c r="C24" s="4" t="s">
        <v>154</v>
      </c>
      <c r="D24" s="31" t="s">
        <v>40</v>
      </c>
      <c r="E24" s="48">
        <f>Questionnaire!E39</f>
        <v>0</v>
      </c>
      <c r="F24" s="42" t="str">
        <f>IF(E24='Data - Do not edit'!C38,1, IF(E24='Data - Do not edit'!C39,0,""))</f>
        <v/>
      </c>
      <c r="G24" s="40">
        <f>Questionnaire!F39</f>
        <v>2</v>
      </c>
      <c r="H24" s="43">
        <f t="shared" si="0"/>
        <v>2</v>
      </c>
      <c r="I24" s="38">
        <f t="shared" si="1"/>
        <v>0</v>
      </c>
      <c r="J24" s="44">
        <f>IFERROR(I24,0)</f>
        <v>0</v>
      </c>
    </row>
    <row r="25" spans="2:10" x14ac:dyDescent="0.35">
      <c r="B25" s="146"/>
      <c r="C25" s="4" t="s">
        <v>154</v>
      </c>
      <c r="D25" s="31" t="s">
        <v>41</v>
      </c>
      <c r="E25" s="48">
        <f>Questionnaire!E40</f>
        <v>0</v>
      </c>
      <c r="F25" s="42" t="str">
        <f>IF(E25='Data - Do not edit'!C42,"",IF(E25='Data - Do not edit'!C43,1,IF(E25='Data - Do not edit'!C44,0,"")))</f>
        <v/>
      </c>
      <c r="G25" s="40">
        <f>Questionnaire!F40</f>
        <v>2</v>
      </c>
      <c r="H25" s="43">
        <f t="shared" si="0"/>
        <v>2</v>
      </c>
      <c r="I25" s="38">
        <f t="shared" si="1"/>
        <v>0</v>
      </c>
      <c r="J25" s="44">
        <f>IFERROR(I25,0)</f>
        <v>0</v>
      </c>
    </row>
    <row r="26" spans="2:10" x14ac:dyDescent="0.35">
      <c r="B26" s="146"/>
      <c r="C26" s="4" t="s">
        <v>156</v>
      </c>
      <c r="D26" s="31" t="s">
        <v>42</v>
      </c>
      <c r="E26" s="48">
        <f>Questionnaire!E41</f>
        <v>0</v>
      </c>
      <c r="F26" s="42" t="str">
        <f>IF(E26='Data - Do not edit'!C47,"",IF(E26='Data - Do not edit'!C48,1,IF(E26='Data - Do not edit'!C49,0,"")))</f>
        <v/>
      </c>
      <c r="G26" s="40">
        <f>Questionnaire!F41</f>
        <v>1</v>
      </c>
      <c r="H26" s="43">
        <f t="shared" si="0"/>
        <v>1</v>
      </c>
      <c r="I26" s="38">
        <f t="shared" si="1"/>
        <v>0</v>
      </c>
      <c r="J26" s="44">
        <f t="shared" ref="J26:J59" si="2">IFERROR(I26,0)</f>
        <v>0</v>
      </c>
    </row>
    <row r="27" spans="2:10" x14ac:dyDescent="0.35">
      <c r="B27" s="146"/>
      <c r="C27" s="4" t="s">
        <v>156</v>
      </c>
      <c r="D27" s="31" t="s">
        <v>43</v>
      </c>
      <c r="E27" s="48">
        <f>Questionnaire!E42</f>
        <v>0</v>
      </c>
      <c r="F27" s="42" t="str">
        <f>IF(E27='Data - Do not edit'!C52,"",IF(E27='Data - Do not edit'!C53,1,IF(E27='Data - Do not edit'!C54,0,"")))</f>
        <v/>
      </c>
      <c r="G27" s="40">
        <f>Questionnaire!F42</f>
        <v>1</v>
      </c>
      <c r="H27" s="43">
        <f t="shared" si="0"/>
        <v>1</v>
      </c>
      <c r="I27" s="38">
        <f t="shared" si="1"/>
        <v>0</v>
      </c>
      <c r="J27" s="44">
        <f t="shared" si="2"/>
        <v>0</v>
      </c>
    </row>
    <row r="28" spans="2:10" x14ac:dyDescent="0.35">
      <c r="B28" s="146"/>
      <c r="C28" s="4" t="s">
        <v>156</v>
      </c>
      <c r="D28" s="31" t="s">
        <v>44</v>
      </c>
      <c r="E28" s="48">
        <f>Questionnaire!E43</f>
        <v>0</v>
      </c>
      <c r="F28" s="42" t="str">
        <f>IF(E28='Data - Do not edit'!C57,"",IF(E28='Data - Do not edit'!C58,1,IF(E28='Data - Do not edit'!C59,0,"")))</f>
        <v/>
      </c>
      <c r="G28" s="40">
        <f>Questionnaire!F43</f>
        <v>1</v>
      </c>
      <c r="H28" s="43">
        <f t="shared" si="0"/>
        <v>1</v>
      </c>
      <c r="I28" s="38">
        <f t="shared" si="1"/>
        <v>0</v>
      </c>
      <c r="J28" s="44">
        <f t="shared" si="2"/>
        <v>0</v>
      </c>
    </row>
    <row r="29" spans="2:10" x14ac:dyDescent="0.35">
      <c r="B29" s="146"/>
      <c r="C29" s="4" t="s">
        <v>156</v>
      </c>
      <c r="D29" s="31" t="s">
        <v>62</v>
      </c>
      <c r="E29" s="48">
        <f>Questionnaire!E44</f>
        <v>0</v>
      </c>
      <c r="F29" s="42" t="str">
        <f>IF(E29='Data - Do not edit'!C62,"",IF(E29='Data - Do not edit'!C63,1,IF(E29='Data - Do not edit'!C64,0,"")))</f>
        <v/>
      </c>
      <c r="G29" s="40">
        <f>Questionnaire!F44</f>
        <v>1</v>
      </c>
      <c r="H29" s="43">
        <f t="shared" si="0"/>
        <v>1</v>
      </c>
      <c r="I29" s="38">
        <f t="shared" si="1"/>
        <v>0</v>
      </c>
      <c r="J29" s="44">
        <f t="shared" si="2"/>
        <v>0</v>
      </c>
    </row>
    <row r="30" spans="2:10" x14ac:dyDescent="0.35">
      <c r="B30" s="146"/>
      <c r="C30" s="4" t="s">
        <v>194</v>
      </c>
      <c r="D30" s="31" t="s">
        <v>84</v>
      </c>
      <c r="E30" s="48">
        <f>Questionnaire!E45</f>
        <v>0</v>
      </c>
      <c r="F30" s="42" t="str">
        <f>IF(E30='Data - Do not edit'!C67,1, IF(E30='Data - Do not edit'!C68,0,""))</f>
        <v/>
      </c>
      <c r="G30" s="40">
        <f>Questionnaire!F45</f>
        <v>2</v>
      </c>
      <c r="H30" s="43">
        <f t="shared" si="0"/>
        <v>2</v>
      </c>
      <c r="I30" s="38">
        <f t="shared" si="1"/>
        <v>0</v>
      </c>
      <c r="J30" s="44">
        <f t="shared" si="2"/>
        <v>0</v>
      </c>
    </row>
    <row r="31" spans="2:10" x14ac:dyDescent="0.35">
      <c r="B31" s="146"/>
      <c r="C31" s="4" t="s">
        <v>194</v>
      </c>
      <c r="D31" s="31" t="s">
        <v>85</v>
      </c>
      <c r="E31" s="48">
        <f>Questionnaire!E46</f>
        <v>0</v>
      </c>
      <c r="F31" s="42" t="str">
        <f>IF(E31='Data - Do not edit'!C71,1,IF(E31='Data - Do not edit'!C72,0,""))</f>
        <v/>
      </c>
      <c r="G31" s="40">
        <f>Questionnaire!F46</f>
        <v>2</v>
      </c>
      <c r="H31" s="43">
        <f t="shared" si="0"/>
        <v>2</v>
      </c>
      <c r="I31" s="38">
        <f t="shared" si="1"/>
        <v>0</v>
      </c>
      <c r="J31" s="44">
        <f t="shared" si="2"/>
        <v>0</v>
      </c>
    </row>
    <row r="32" spans="2:10" x14ac:dyDescent="0.35">
      <c r="B32" s="146"/>
      <c r="C32" s="4" t="s">
        <v>194</v>
      </c>
      <c r="D32" s="31" t="s">
        <v>86</v>
      </c>
      <c r="E32" s="48">
        <f>Questionnaire!E47</f>
        <v>0</v>
      </c>
      <c r="F32" s="42" t="str">
        <f>IF(E32='Data - Do not edit'!C75,1,IF(E32='Data - Do not edit'!C76,0,""))</f>
        <v/>
      </c>
      <c r="G32" s="40">
        <f>Questionnaire!F47</f>
        <v>2</v>
      </c>
      <c r="H32" s="43">
        <f t="shared" si="0"/>
        <v>2</v>
      </c>
      <c r="I32" s="38">
        <f t="shared" si="1"/>
        <v>0</v>
      </c>
      <c r="J32" s="44">
        <f t="shared" si="2"/>
        <v>0</v>
      </c>
    </row>
    <row r="33" spans="2:11" x14ac:dyDescent="0.35">
      <c r="B33" s="146"/>
      <c r="C33" s="4" t="s">
        <v>194</v>
      </c>
      <c r="D33" s="31" t="s">
        <v>87</v>
      </c>
      <c r="E33" s="48">
        <f>Questionnaire!E48</f>
        <v>0</v>
      </c>
      <c r="F33" s="42" t="str">
        <f>IF(E33='Data - Do not edit'!C79,1,IF(E33='Data - Do not edit'!C80,0,""))</f>
        <v/>
      </c>
      <c r="G33" s="40">
        <f>Questionnaire!F48</f>
        <v>2</v>
      </c>
      <c r="H33" s="43">
        <f t="shared" si="0"/>
        <v>2</v>
      </c>
      <c r="I33" s="38">
        <f t="shared" si="1"/>
        <v>0</v>
      </c>
      <c r="J33" s="44">
        <f t="shared" si="2"/>
        <v>0</v>
      </c>
    </row>
    <row r="34" spans="2:11" x14ac:dyDescent="0.35">
      <c r="B34" s="146"/>
      <c r="C34" s="5" t="s">
        <v>157</v>
      </c>
      <c r="D34" s="31" t="s">
        <v>88</v>
      </c>
      <c r="E34" s="48">
        <f>Questionnaire!E49</f>
        <v>0</v>
      </c>
      <c r="F34" s="42" t="str">
        <f>IF(E34='Data - Do not edit'!C83,1,IF(E34='Data - Do not edit'!C84,0,""))</f>
        <v/>
      </c>
      <c r="G34" s="40">
        <f>Questionnaire!F49</f>
        <v>1</v>
      </c>
      <c r="H34" s="43">
        <f t="shared" si="0"/>
        <v>1</v>
      </c>
      <c r="I34" s="38">
        <f t="shared" si="1"/>
        <v>0</v>
      </c>
      <c r="J34" s="44">
        <f t="shared" si="2"/>
        <v>0</v>
      </c>
      <c r="K34" s="54"/>
    </row>
    <row r="35" spans="2:11" x14ac:dyDescent="0.35">
      <c r="B35" s="146"/>
      <c r="C35" s="5" t="s">
        <v>157</v>
      </c>
      <c r="D35" s="31" t="s">
        <v>89</v>
      </c>
      <c r="E35" s="48">
        <f>Questionnaire!E50</f>
        <v>0</v>
      </c>
      <c r="F35" s="42" t="str">
        <f>IF(E35='Data - Do not edit'!C87,1,IF(E35='Data - Do not edit'!C88,0,""))</f>
        <v/>
      </c>
      <c r="G35" s="40">
        <f>Questionnaire!F50</f>
        <v>1</v>
      </c>
      <c r="H35" s="43">
        <f t="shared" si="0"/>
        <v>1</v>
      </c>
      <c r="I35" s="38">
        <f t="shared" si="1"/>
        <v>0</v>
      </c>
      <c r="J35" s="44">
        <f t="shared" si="2"/>
        <v>0</v>
      </c>
      <c r="K35" s="54"/>
    </row>
    <row r="36" spans="2:11" x14ac:dyDescent="0.35">
      <c r="B36" s="146"/>
      <c r="C36" s="5" t="s">
        <v>157</v>
      </c>
      <c r="D36" s="31" t="s">
        <v>90</v>
      </c>
      <c r="E36" s="48">
        <f>Questionnaire!E51</f>
        <v>0</v>
      </c>
      <c r="F36" s="42" t="str">
        <f>IF(E36='Data - Do not edit'!C91,1,IF(E36='Data - Do not edit'!C92,0,""))</f>
        <v/>
      </c>
      <c r="G36" s="40">
        <f>Questionnaire!F51</f>
        <v>1</v>
      </c>
      <c r="H36" s="43">
        <f t="shared" si="0"/>
        <v>1</v>
      </c>
      <c r="I36" s="38">
        <f t="shared" si="1"/>
        <v>0</v>
      </c>
      <c r="J36" s="44">
        <f t="shared" si="2"/>
        <v>0</v>
      </c>
      <c r="K36" s="54"/>
    </row>
    <row r="37" spans="2:11" x14ac:dyDescent="0.35">
      <c r="B37" s="146"/>
      <c r="C37" s="5" t="s">
        <v>157</v>
      </c>
      <c r="D37" s="31" t="s">
        <v>91</v>
      </c>
      <c r="E37" s="48">
        <f>Questionnaire!E52</f>
        <v>0</v>
      </c>
      <c r="F37" s="42" t="str">
        <f>IF(E37='Data - Do not edit'!C95,1,IF(E37='Data - Do not edit'!C96,0,""))</f>
        <v/>
      </c>
      <c r="G37" s="40">
        <f>Questionnaire!F52</f>
        <v>1</v>
      </c>
      <c r="H37" s="43">
        <f t="shared" si="0"/>
        <v>1</v>
      </c>
      <c r="I37" s="38">
        <f t="shared" si="1"/>
        <v>0</v>
      </c>
      <c r="J37" s="44">
        <f t="shared" si="2"/>
        <v>0</v>
      </c>
    </row>
    <row r="38" spans="2:11" x14ac:dyDescent="0.35">
      <c r="B38" s="146"/>
      <c r="C38" s="155" t="s">
        <v>109</v>
      </c>
      <c r="D38" s="156"/>
      <c r="E38" s="156"/>
      <c r="F38" s="156"/>
      <c r="G38" s="157"/>
      <c r="H38" s="32">
        <f>SUM(H22:H37)</f>
        <v>24</v>
      </c>
      <c r="I38" s="12"/>
      <c r="J38" s="36">
        <f>IFERROR(SUM(J22:J37),"0")</f>
        <v>0</v>
      </c>
    </row>
    <row r="39" spans="2:11" x14ac:dyDescent="0.35">
      <c r="B39" s="158" t="s">
        <v>125</v>
      </c>
      <c r="C39" s="4" t="s">
        <v>159</v>
      </c>
      <c r="D39" s="31" t="s">
        <v>45</v>
      </c>
      <c r="E39" s="48">
        <f>Questionnaire!E57</f>
        <v>0</v>
      </c>
      <c r="F39" s="42" t="str">
        <f>IF(E39='Data - Do not edit'!C101,1,IF(E39='Data - Do not edit'!C102,0,""))</f>
        <v/>
      </c>
      <c r="G39" s="41">
        <f>Questionnaire!F57</f>
        <v>1</v>
      </c>
      <c r="H39" s="43">
        <f t="shared" ref="H39:H50" si="3">IF(E39="Not applicable","",G39*$D$15)</f>
        <v>1</v>
      </c>
      <c r="I39" s="38">
        <f t="shared" ref="I39:I50" si="4">IFERROR(F39*G39,0)</f>
        <v>0</v>
      </c>
      <c r="J39" s="44">
        <f t="shared" ref="J39:J50" si="5">IFERROR(I39,0)</f>
        <v>0</v>
      </c>
    </row>
    <row r="40" spans="2:11" x14ac:dyDescent="0.35">
      <c r="B40" s="159"/>
      <c r="C40" s="4" t="s">
        <v>159</v>
      </c>
      <c r="D40" s="31" t="s">
        <v>46</v>
      </c>
      <c r="E40" s="48">
        <f>Questionnaire!E58</f>
        <v>0</v>
      </c>
      <c r="F40" s="42" t="str">
        <f>IF(E40='Data - Do not edit'!C105,1,IF(E40='Data - Do not edit'!C106,0,""))</f>
        <v/>
      </c>
      <c r="G40" s="41">
        <f>Questionnaire!F58</f>
        <v>1</v>
      </c>
      <c r="H40" s="43">
        <f t="shared" si="3"/>
        <v>1</v>
      </c>
      <c r="I40" s="38">
        <f t="shared" si="4"/>
        <v>0</v>
      </c>
      <c r="J40" s="44">
        <f t="shared" si="5"/>
        <v>0</v>
      </c>
    </row>
    <row r="41" spans="2:11" x14ac:dyDescent="0.35">
      <c r="B41" s="159"/>
      <c r="C41" s="4" t="s">
        <v>159</v>
      </c>
      <c r="D41" s="31" t="s">
        <v>47</v>
      </c>
      <c r="E41" s="48">
        <f>Questionnaire!E59</f>
        <v>0</v>
      </c>
      <c r="F41" s="42" t="str">
        <f>IF(E41='Data - Do not edit'!C109,1,IF(E41='Data - Do not edit'!C110,0,""))</f>
        <v/>
      </c>
      <c r="G41" s="41">
        <f>Questionnaire!F59</f>
        <v>1</v>
      </c>
      <c r="H41" s="43">
        <f t="shared" si="3"/>
        <v>1</v>
      </c>
      <c r="I41" s="38">
        <f t="shared" si="4"/>
        <v>0</v>
      </c>
      <c r="J41" s="44">
        <f t="shared" si="5"/>
        <v>0</v>
      </c>
    </row>
    <row r="42" spans="2:11" x14ac:dyDescent="0.35">
      <c r="B42" s="159"/>
      <c r="C42" s="4" t="s">
        <v>159</v>
      </c>
      <c r="D42" s="31" t="s">
        <v>48</v>
      </c>
      <c r="E42" s="48">
        <f>Questionnaire!E60</f>
        <v>0</v>
      </c>
      <c r="F42" s="42" t="str">
        <f>IF(E42='Data - Do not edit'!C113,1,IF(E42='Data - Do not edit'!C114,0,""))</f>
        <v/>
      </c>
      <c r="G42" s="41">
        <f>Questionnaire!F60</f>
        <v>1</v>
      </c>
      <c r="H42" s="43">
        <f t="shared" si="3"/>
        <v>1</v>
      </c>
      <c r="I42" s="38">
        <f t="shared" si="4"/>
        <v>0</v>
      </c>
      <c r="J42" s="44">
        <f t="shared" si="5"/>
        <v>0</v>
      </c>
    </row>
    <row r="43" spans="2:11" x14ac:dyDescent="0.35">
      <c r="B43" s="159"/>
      <c r="C43" s="4" t="s">
        <v>160</v>
      </c>
      <c r="D43" s="31" t="s">
        <v>49</v>
      </c>
      <c r="E43" s="48">
        <f>Questionnaire!E61</f>
        <v>0</v>
      </c>
      <c r="F43" s="42" t="str">
        <f>IF(E43='Data - Do not edit'!C117,1,IF(E43='Data - Do not edit'!C118,0,""))</f>
        <v/>
      </c>
      <c r="G43" s="41">
        <f>Questionnaire!F61</f>
        <v>1</v>
      </c>
      <c r="H43" s="43">
        <f t="shared" si="3"/>
        <v>1</v>
      </c>
      <c r="I43" s="38">
        <f t="shared" si="4"/>
        <v>0</v>
      </c>
      <c r="J43" s="44">
        <f t="shared" si="5"/>
        <v>0</v>
      </c>
    </row>
    <row r="44" spans="2:11" x14ac:dyDescent="0.35">
      <c r="B44" s="159"/>
      <c r="C44" s="4" t="s">
        <v>160</v>
      </c>
      <c r="D44" s="31" t="s">
        <v>50</v>
      </c>
      <c r="E44" s="48">
        <f>Questionnaire!E62</f>
        <v>0</v>
      </c>
      <c r="F44" s="42" t="str">
        <f>IF(E44='Data - Do not edit'!C121,1,IF(E44='Data - Do not edit'!C122,0,""))</f>
        <v/>
      </c>
      <c r="G44" s="41">
        <f>Questionnaire!F62</f>
        <v>1</v>
      </c>
      <c r="H44" s="43">
        <f t="shared" si="3"/>
        <v>1</v>
      </c>
      <c r="I44" s="38">
        <f t="shared" si="4"/>
        <v>0</v>
      </c>
      <c r="J44" s="44">
        <f t="shared" si="5"/>
        <v>0</v>
      </c>
    </row>
    <row r="45" spans="2:11" x14ac:dyDescent="0.35">
      <c r="B45" s="159"/>
      <c r="C45" s="4" t="s">
        <v>160</v>
      </c>
      <c r="D45" s="31" t="s">
        <v>51</v>
      </c>
      <c r="E45" s="48">
        <f>Questionnaire!E63</f>
        <v>0</v>
      </c>
      <c r="F45" s="42" t="str">
        <f>IF(E45='Data - Do not edit'!C125,1,IF(E45='Data - Do not edit'!C126,0,""))</f>
        <v/>
      </c>
      <c r="G45" s="41">
        <f>Questionnaire!F63</f>
        <v>1</v>
      </c>
      <c r="H45" s="43">
        <f t="shared" si="3"/>
        <v>1</v>
      </c>
      <c r="I45" s="38">
        <f t="shared" si="4"/>
        <v>0</v>
      </c>
      <c r="J45" s="44">
        <f t="shared" si="5"/>
        <v>0</v>
      </c>
    </row>
    <row r="46" spans="2:11" x14ac:dyDescent="0.35">
      <c r="B46" s="159"/>
      <c r="C46" s="4" t="s">
        <v>160</v>
      </c>
      <c r="D46" s="31" t="s">
        <v>52</v>
      </c>
      <c r="E46" s="48">
        <f>Questionnaire!E64</f>
        <v>0</v>
      </c>
      <c r="F46" s="42" t="str">
        <f>IF(E46='Data - Do not edit'!C129,1,IF(E46='Data - Do not edit'!C130,0,""))</f>
        <v/>
      </c>
      <c r="G46" s="41">
        <f>Questionnaire!F64</f>
        <v>1</v>
      </c>
      <c r="H46" s="43">
        <f t="shared" si="3"/>
        <v>1</v>
      </c>
      <c r="I46" s="38">
        <f t="shared" si="4"/>
        <v>0</v>
      </c>
      <c r="J46" s="44">
        <f t="shared" si="5"/>
        <v>0</v>
      </c>
    </row>
    <row r="47" spans="2:11" x14ac:dyDescent="0.35">
      <c r="B47" s="159"/>
      <c r="C47" s="80" t="s">
        <v>100</v>
      </c>
      <c r="D47" s="31" t="s">
        <v>142</v>
      </c>
      <c r="E47" s="48">
        <f>Questionnaire!E65</f>
        <v>0</v>
      </c>
      <c r="F47" s="42" t="str">
        <f>IF(E47='Data - Do not edit'!C133,1,IF(E47='Data - Do not edit'!C134,0,""))</f>
        <v/>
      </c>
      <c r="G47" s="41">
        <f>Questionnaire!F65</f>
        <v>1</v>
      </c>
      <c r="H47" s="43">
        <f t="shared" si="3"/>
        <v>1</v>
      </c>
      <c r="I47" s="38">
        <f t="shared" si="4"/>
        <v>0</v>
      </c>
      <c r="J47" s="44">
        <f t="shared" si="5"/>
        <v>0</v>
      </c>
    </row>
    <row r="48" spans="2:11" x14ac:dyDescent="0.35">
      <c r="B48" s="159"/>
      <c r="C48" s="80" t="s">
        <v>100</v>
      </c>
      <c r="D48" s="31" t="s">
        <v>143</v>
      </c>
      <c r="E48" s="48">
        <f>Questionnaire!E66</f>
        <v>0</v>
      </c>
      <c r="F48" s="38" t="str">
        <f>IF(E48='Data - Do not edit'!C137,1,IF(E48='Data - Do not edit'!C138,0,""))</f>
        <v/>
      </c>
      <c r="G48" s="41">
        <f>Questionnaire!F66</f>
        <v>1</v>
      </c>
      <c r="H48" s="43">
        <f t="shared" si="3"/>
        <v>1</v>
      </c>
      <c r="I48" s="38">
        <f t="shared" si="4"/>
        <v>0</v>
      </c>
      <c r="J48" s="44">
        <f t="shared" si="5"/>
        <v>0</v>
      </c>
    </row>
    <row r="49" spans="2:10" x14ac:dyDescent="0.35">
      <c r="B49" s="159"/>
      <c r="C49" s="80" t="s">
        <v>100</v>
      </c>
      <c r="D49" s="31" t="s">
        <v>144</v>
      </c>
      <c r="E49" s="48">
        <f>Questionnaire!E67</f>
        <v>0</v>
      </c>
      <c r="F49" s="38" t="str">
        <f>IF(E49='Data - Do not edit'!C141,1,IF(E49='Data - Do not edit'!C142,0,""))</f>
        <v/>
      </c>
      <c r="G49" s="41">
        <f>Questionnaire!F67</f>
        <v>1</v>
      </c>
      <c r="H49" s="43">
        <f t="shared" si="3"/>
        <v>1</v>
      </c>
      <c r="I49" s="38">
        <f t="shared" si="4"/>
        <v>0</v>
      </c>
      <c r="J49" s="44">
        <f t="shared" si="5"/>
        <v>0</v>
      </c>
    </row>
    <row r="50" spans="2:10" x14ac:dyDescent="0.35">
      <c r="B50" s="159"/>
      <c r="C50" s="80" t="s">
        <v>100</v>
      </c>
      <c r="D50" s="31" t="s">
        <v>145</v>
      </c>
      <c r="E50" s="48">
        <f>Questionnaire!E68</f>
        <v>0</v>
      </c>
      <c r="F50" s="38" t="str">
        <f>IF(E50='Data - Do not edit'!C145,1,IF(E50='Data - Do not edit'!C146,0,""))</f>
        <v/>
      </c>
      <c r="G50" s="41">
        <f>Questionnaire!F68</f>
        <v>1</v>
      </c>
      <c r="H50" s="43">
        <f t="shared" si="3"/>
        <v>1</v>
      </c>
      <c r="I50" s="38">
        <f t="shared" si="4"/>
        <v>0</v>
      </c>
      <c r="J50" s="44">
        <f t="shared" si="5"/>
        <v>0</v>
      </c>
    </row>
    <row r="51" spans="2:10" x14ac:dyDescent="0.35">
      <c r="B51" s="160"/>
      <c r="C51" s="155" t="s">
        <v>109</v>
      </c>
      <c r="D51" s="156"/>
      <c r="E51" s="156"/>
      <c r="F51" s="156"/>
      <c r="G51" s="157"/>
      <c r="H51" s="34">
        <f>SUM(H39:H50)</f>
        <v>12</v>
      </c>
      <c r="I51" s="12"/>
      <c r="J51" s="36">
        <f>IFERROR(SUM(J39:J50),"0")</f>
        <v>0</v>
      </c>
    </row>
    <row r="52" spans="2:10" x14ac:dyDescent="0.35">
      <c r="B52" s="158" t="s">
        <v>126</v>
      </c>
      <c r="C52" s="5" t="s">
        <v>162</v>
      </c>
      <c r="D52" s="31" t="s">
        <v>58</v>
      </c>
      <c r="E52" s="48">
        <f>Questionnaire!E73</f>
        <v>0</v>
      </c>
      <c r="F52" s="42" t="str">
        <f>IF(E52='Data - Do not edit'!C151,1,IF(E52='Data - Do not edit'!C152,0,""))</f>
        <v/>
      </c>
      <c r="G52" s="41">
        <f>Questionnaire!F73</f>
        <v>2</v>
      </c>
      <c r="H52" s="43">
        <f t="shared" ref="H52:H59" si="6">IF(E52="Not applicable","",G52*$D$15)</f>
        <v>2</v>
      </c>
      <c r="I52" s="38">
        <f t="shared" si="1"/>
        <v>0</v>
      </c>
      <c r="J52" s="44">
        <f t="shared" si="2"/>
        <v>0</v>
      </c>
    </row>
    <row r="53" spans="2:10" x14ac:dyDescent="0.35">
      <c r="B53" s="159"/>
      <c r="C53" s="5" t="s">
        <v>162</v>
      </c>
      <c r="D53" s="31" t="s">
        <v>59</v>
      </c>
      <c r="E53" s="48">
        <f>Questionnaire!E74</f>
        <v>0</v>
      </c>
      <c r="F53" s="42" t="str">
        <f>IF(E53='Data - Do not edit'!C155,1,IF(E53='Data - Do not edit'!C156,0,""))</f>
        <v/>
      </c>
      <c r="G53" s="41">
        <f>Questionnaire!F74</f>
        <v>2</v>
      </c>
      <c r="H53" s="43">
        <f t="shared" si="6"/>
        <v>2</v>
      </c>
      <c r="I53" s="38">
        <f t="shared" si="1"/>
        <v>0</v>
      </c>
      <c r="J53" s="44">
        <f t="shared" si="2"/>
        <v>0</v>
      </c>
    </row>
    <row r="54" spans="2:10" x14ac:dyDescent="0.35">
      <c r="B54" s="159"/>
      <c r="C54" s="5" t="s">
        <v>162</v>
      </c>
      <c r="D54" s="31" t="s">
        <v>63</v>
      </c>
      <c r="E54" s="48">
        <f>Questionnaire!E75</f>
        <v>0</v>
      </c>
      <c r="F54" s="42" t="str">
        <f>IF(E54='Data - Do not edit'!C159,1,IF(E54='Data - Do not edit'!C160,0,""))</f>
        <v/>
      </c>
      <c r="G54" s="41">
        <f>Questionnaire!F75</f>
        <v>2</v>
      </c>
      <c r="H54" s="43">
        <f t="shared" si="6"/>
        <v>2</v>
      </c>
      <c r="I54" s="38">
        <f t="shared" si="1"/>
        <v>0</v>
      </c>
      <c r="J54" s="44">
        <f t="shared" si="2"/>
        <v>0</v>
      </c>
    </row>
    <row r="55" spans="2:10" x14ac:dyDescent="0.35">
      <c r="B55" s="159"/>
      <c r="C55" s="5" t="s">
        <v>162</v>
      </c>
      <c r="D55" s="31" t="s">
        <v>64</v>
      </c>
      <c r="E55" s="48">
        <f>Questionnaire!E76</f>
        <v>0</v>
      </c>
      <c r="F55" s="42" t="str">
        <f>IF(E55='Data - Do not edit'!C163,1,IF(E55='Data - Do not edit'!C164,0,""))</f>
        <v/>
      </c>
      <c r="G55" s="41">
        <f>Questionnaire!F76</f>
        <v>2</v>
      </c>
      <c r="H55" s="43">
        <f t="shared" si="6"/>
        <v>2</v>
      </c>
      <c r="I55" s="38">
        <f t="shared" si="1"/>
        <v>0</v>
      </c>
      <c r="J55" s="44">
        <f t="shared" si="2"/>
        <v>0</v>
      </c>
    </row>
    <row r="56" spans="2:10" x14ac:dyDescent="0.35">
      <c r="B56" s="159"/>
      <c r="C56" s="5" t="s">
        <v>57</v>
      </c>
      <c r="D56" s="31" t="s">
        <v>60</v>
      </c>
      <c r="E56" s="48">
        <f>Questionnaire!E77</f>
        <v>0</v>
      </c>
      <c r="F56" s="42" t="str">
        <f>IF(E56='Data - Do not edit'!C167,1,IF(E56='Data - Do not edit'!C168,0,""))</f>
        <v/>
      </c>
      <c r="G56" s="41">
        <f>Questionnaire!F77</f>
        <v>1</v>
      </c>
      <c r="H56" s="43">
        <f t="shared" si="6"/>
        <v>1</v>
      </c>
      <c r="I56" s="38">
        <f t="shared" si="1"/>
        <v>0</v>
      </c>
      <c r="J56" s="44">
        <f t="shared" si="2"/>
        <v>0</v>
      </c>
    </row>
    <row r="57" spans="2:10" x14ac:dyDescent="0.35">
      <c r="B57" s="159"/>
      <c r="C57" s="5" t="s">
        <v>57</v>
      </c>
      <c r="D57" s="31" t="s">
        <v>61</v>
      </c>
      <c r="E57" s="48">
        <f>Questionnaire!E78</f>
        <v>0</v>
      </c>
      <c r="F57" s="42" t="str">
        <f>IF(E57='Data - Do not edit'!C171,1,IF(E57='Data - Do not edit'!C172,0,""))</f>
        <v/>
      </c>
      <c r="G57" s="41">
        <f>Questionnaire!F78</f>
        <v>1</v>
      </c>
      <c r="H57" s="43">
        <f t="shared" si="6"/>
        <v>1</v>
      </c>
      <c r="I57" s="38">
        <f t="shared" si="1"/>
        <v>0</v>
      </c>
      <c r="J57" s="44">
        <f t="shared" si="2"/>
        <v>0</v>
      </c>
    </row>
    <row r="58" spans="2:10" x14ac:dyDescent="0.35">
      <c r="B58" s="159"/>
      <c r="C58" s="5" t="s">
        <v>57</v>
      </c>
      <c r="D58" s="31" t="s">
        <v>65</v>
      </c>
      <c r="E58" s="48">
        <f>Questionnaire!E79</f>
        <v>0</v>
      </c>
      <c r="F58" s="42" t="str">
        <f>IF(E58='Data - Do not edit'!C175,1,IF(E58='Data - Do not edit'!C176,0,""))</f>
        <v/>
      </c>
      <c r="G58" s="41">
        <f>Questionnaire!F79</f>
        <v>1</v>
      </c>
      <c r="H58" s="43">
        <f t="shared" si="6"/>
        <v>1</v>
      </c>
      <c r="I58" s="38">
        <f t="shared" si="1"/>
        <v>0</v>
      </c>
      <c r="J58" s="44">
        <f t="shared" si="2"/>
        <v>0</v>
      </c>
    </row>
    <row r="59" spans="2:10" x14ac:dyDescent="0.35">
      <c r="B59" s="159"/>
      <c r="C59" s="5" t="s">
        <v>57</v>
      </c>
      <c r="D59" s="31" t="s">
        <v>66</v>
      </c>
      <c r="E59" s="48">
        <f>Questionnaire!E80</f>
        <v>0</v>
      </c>
      <c r="F59" s="42" t="str">
        <f>IF(E59='Data - Do not edit'!C179,1,IF(E59='Data - Do not edit'!C180,0,""))</f>
        <v/>
      </c>
      <c r="G59" s="41">
        <f>Questionnaire!F80</f>
        <v>1</v>
      </c>
      <c r="H59" s="43">
        <f t="shared" si="6"/>
        <v>1</v>
      </c>
      <c r="I59" s="38">
        <f t="shared" si="1"/>
        <v>0</v>
      </c>
      <c r="J59" s="44">
        <f t="shared" si="2"/>
        <v>0</v>
      </c>
    </row>
    <row r="60" spans="2:10" x14ac:dyDescent="0.35">
      <c r="B60" s="160"/>
      <c r="C60" s="155" t="s">
        <v>109</v>
      </c>
      <c r="D60" s="156"/>
      <c r="E60" s="156"/>
      <c r="F60" s="156"/>
      <c r="G60" s="157"/>
      <c r="H60" s="34">
        <f>SUM(H52:H59)</f>
        <v>12</v>
      </c>
      <c r="I60" s="12"/>
      <c r="J60" s="34">
        <f>IFERROR(SUM(J52:J59),"0")</f>
        <v>0</v>
      </c>
    </row>
    <row r="61" spans="2:10" x14ac:dyDescent="0.35">
      <c r="B61" s="155" t="s">
        <v>108</v>
      </c>
      <c r="C61" s="156"/>
      <c r="D61" s="156"/>
      <c r="E61" s="156"/>
      <c r="F61" s="156"/>
      <c r="G61" s="157"/>
      <c r="H61" s="34">
        <f>IFERROR(H21+H38+H51+H60,"0")</f>
        <v>68</v>
      </c>
      <c r="I61" s="12"/>
      <c r="J61" s="34">
        <f>IFERROR(J21+J38+J51+J60,"0")</f>
        <v>0</v>
      </c>
    </row>
  </sheetData>
  <sheetProtection sheet="1" objects="1" scenarios="1"/>
  <mergeCells count="12">
    <mergeCell ref="B9:B11"/>
    <mergeCell ref="B14:C14"/>
    <mergeCell ref="B61:G61"/>
    <mergeCell ref="B19:B21"/>
    <mergeCell ref="B22:B38"/>
    <mergeCell ref="B52:B60"/>
    <mergeCell ref="C21:G21"/>
    <mergeCell ref="C38:G38"/>
    <mergeCell ref="C51:G51"/>
    <mergeCell ref="C60:G60"/>
    <mergeCell ref="B15:C15"/>
    <mergeCell ref="B39:B5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6808-1975-4C73-89DE-6AF06157A0AC}">
  <sheetPr codeName="Sheet8"/>
  <dimension ref="A1:D180"/>
  <sheetViews>
    <sheetView workbookViewId="0">
      <pane ySplit="3" topLeftCell="A4" activePane="bottomLeft" state="frozen"/>
      <selection pane="bottomLeft"/>
    </sheetView>
  </sheetViews>
  <sheetFormatPr defaultColWidth="8.81640625" defaultRowHeight="14.5" x14ac:dyDescent="0.35"/>
  <cols>
    <col min="1" max="1" width="1.81640625" style="53" customWidth="1"/>
    <col min="2" max="2" width="8.81640625" style="81"/>
    <col min="3" max="3" width="77.453125" style="81" customWidth="1"/>
    <col min="4" max="16384" width="8.81640625" style="81"/>
  </cols>
  <sheetData>
    <row r="1" spans="2:4" s="1" customFormat="1" x14ac:dyDescent="0.35"/>
    <row r="2" spans="2:4" s="1" customFormat="1" x14ac:dyDescent="0.35">
      <c r="B2" s="2" t="s">
        <v>22</v>
      </c>
    </row>
    <row r="3" spans="2:4" s="1" customFormat="1" x14ac:dyDescent="0.35"/>
    <row r="4" spans="2:4" s="53" customFormat="1" x14ac:dyDescent="0.35"/>
    <row r="5" spans="2:4" s="53" customFormat="1" x14ac:dyDescent="0.35">
      <c r="B5" s="53" t="s">
        <v>23</v>
      </c>
    </row>
    <row r="6" spans="2:4" s="53" customFormat="1" x14ac:dyDescent="0.35"/>
    <row r="7" spans="2:4" s="53" customFormat="1" x14ac:dyDescent="0.35">
      <c r="B7" s="81" t="s">
        <v>101</v>
      </c>
    </row>
    <row r="8" spans="2:4" s="53" customFormat="1" x14ac:dyDescent="0.35"/>
    <row r="9" spans="2:4" x14ac:dyDescent="0.35">
      <c r="B9" s="81" t="s">
        <v>67</v>
      </c>
    </row>
    <row r="11" spans="2:4" x14ac:dyDescent="0.35">
      <c r="B11" s="82" t="s">
        <v>37</v>
      </c>
      <c r="C11" s="81" t="s">
        <v>127</v>
      </c>
      <c r="D11" s="83"/>
    </row>
    <row r="12" spans="2:4" x14ac:dyDescent="0.35">
      <c r="B12" s="82" t="s">
        <v>4</v>
      </c>
      <c r="C12" s="81" t="s">
        <v>203</v>
      </c>
    </row>
    <row r="13" spans="2:4" x14ac:dyDescent="0.35">
      <c r="B13" s="82" t="s">
        <v>5</v>
      </c>
      <c r="C13" s="81" t="s">
        <v>102</v>
      </c>
    </row>
    <row r="14" spans="2:4" x14ac:dyDescent="0.35">
      <c r="B14" s="82" t="s">
        <v>92</v>
      </c>
      <c r="C14" s="81" t="s">
        <v>204</v>
      </c>
    </row>
    <row r="15" spans="2:4" x14ac:dyDescent="0.35">
      <c r="B15" s="82" t="s">
        <v>93</v>
      </c>
      <c r="C15" s="81" t="s">
        <v>205</v>
      </c>
    </row>
    <row r="16" spans="2:4" x14ac:dyDescent="0.35">
      <c r="B16" s="82" t="s">
        <v>98</v>
      </c>
      <c r="C16" s="81" t="s">
        <v>206</v>
      </c>
    </row>
    <row r="17" spans="2:4" x14ac:dyDescent="0.35">
      <c r="B17" s="82"/>
    </row>
    <row r="18" spans="2:4" x14ac:dyDescent="0.35">
      <c r="B18" s="82" t="s">
        <v>83</v>
      </c>
      <c r="C18" s="81" t="s">
        <v>189</v>
      </c>
      <c r="D18" s="83"/>
    </row>
    <row r="19" spans="2:4" x14ac:dyDescent="0.35">
      <c r="B19" s="82" t="s">
        <v>4</v>
      </c>
      <c r="C19" s="81" t="s">
        <v>103</v>
      </c>
    </row>
    <row r="20" spans="2:4" x14ac:dyDescent="0.35">
      <c r="B20" s="82" t="s">
        <v>5</v>
      </c>
      <c r="C20" s="84" t="s">
        <v>179</v>
      </c>
    </row>
    <row r="21" spans="2:4" x14ac:dyDescent="0.35">
      <c r="B21" s="82" t="s">
        <v>92</v>
      </c>
      <c r="C21" s="81" t="s">
        <v>128</v>
      </c>
    </row>
    <row r="22" spans="2:4" x14ac:dyDescent="0.35">
      <c r="B22" s="82" t="s">
        <v>93</v>
      </c>
      <c r="C22" s="81" t="s">
        <v>102</v>
      </c>
    </row>
    <row r="23" spans="2:4" x14ac:dyDescent="0.35">
      <c r="B23" s="82" t="s">
        <v>98</v>
      </c>
      <c r="C23" s="81" t="s">
        <v>204</v>
      </c>
    </row>
    <row r="24" spans="2:4" x14ac:dyDescent="0.35">
      <c r="B24" s="82" t="s">
        <v>178</v>
      </c>
      <c r="C24" s="81" t="s">
        <v>205</v>
      </c>
    </row>
    <row r="25" spans="2:4" x14ac:dyDescent="0.35">
      <c r="B25" s="82"/>
    </row>
    <row r="26" spans="2:4" x14ac:dyDescent="0.35">
      <c r="B26" s="81" t="s">
        <v>129</v>
      </c>
    </row>
    <row r="28" spans="2:4" x14ac:dyDescent="0.35">
      <c r="B28" s="82" t="s">
        <v>38</v>
      </c>
      <c r="C28" s="81" t="s">
        <v>177</v>
      </c>
      <c r="D28" s="83"/>
    </row>
    <row r="29" spans="2:4" x14ac:dyDescent="0.35">
      <c r="B29" s="82" t="s">
        <v>4</v>
      </c>
      <c r="C29" s="81" t="s">
        <v>103</v>
      </c>
    </row>
    <row r="30" spans="2:4" x14ac:dyDescent="0.35">
      <c r="B30" s="82" t="s">
        <v>5</v>
      </c>
      <c r="C30" s="81" t="s">
        <v>6</v>
      </c>
    </row>
    <row r="31" spans="2:4" x14ac:dyDescent="0.35">
      <c r="B31" s="82" t="s">
        <v>92</v>
      </c>
      <c r="C31" s="81" t="s">
        <v>7</v>
      </c>
    </row>
    <row r="32" spans="2:4" x14ac:dyDescent="0.35">
      <c r="B32" s="82"/>
    </row>
    <row r="33" spans="2:3" x14ac:dyDescent="0.35">
      <c r="B33" s="82" t="s">
        <v>39</v>
      </c>
      <c r="C33" s="81" t="s">
        <v>130</v>
      </c>
    </row>
    <row r="34" spans="2:3" x14ac:dyDescent="0.35">
      <c r="B34" s="82" t="s">
        <v>4</v>
      </c>
      <c r="C34" s="81" t="s">
        <v>6</v>
      </c>
    </row>
    <row r="35" spans="2:3" x14ac:dyDescent="0.35">
      <c r="B35" s="82" t="s">
        <v>5</v>
      </c>
      <c r="C35" s="81" t="s">
        <v>7</v>
      </c>
    </row>
    <row r="36" spans="2:3" x14ac:dyDescent="0.35">
      <c r="B36" s="82"/>
    </row>
    <row r="37" spans="2:3" x14ac:dyDescent="0.35">
      <c r="B37" s="82" t="s">
        <v>40</v>
      </c>
      <c r="C37" s="81" t="s">
        <v>131</v>
      </c>
    </row>
    <row r="38" spans="2:3" x14ac:dyDescent="0.35">
      <c r="B38" s="82" t="s">
        <v>4</v>
      </c>
      <c r="C38" s="81" t="s">
        <v>6</v>
      </c>
    </row>
    <row r="39" spans="2:3" x14ac:dyDescent="0.35">
      <c r="B39" s="82" t="s">
        <v>5</v>
      </c>
      <c r="C39" s="81" t="s">
        <v>7</v>
      </c>
    </row>
    <row r="40" spans="2:3" x14ac:dyDescent="0.35">
      <c r="B40" s="82"/>
    </row>
    <row r="41" spans="2:3" x14ac:dyDescent="0.35">
      <c r="B41" s="82" t="s">
        <v>41</v>
      </c>
      <c r="C41" s="81" t="s">
        <v>132</v>
      </c>
    </row>
    <row r="42" spans="2:3" x14ac:dyDescent="0.35">
      <c r="B42" s="82" t="s">
        <v>4</v>
      </c>
      <c r="C42" s="81" t="s">
        <v>103</v>
      </c>
    </row>
    <row r="43" spans="2:3" x14ac:dyDescent="0.35">
      <c r="B43" s="82" t="s">
        <v>5</v>
      </c>
      <c r="C43" s="81" t="s">
        <v>6</v>
      </c>
    </row>
    <row r="44" spans="2:3" x14ac:dyDescent="0.35">
      <c r="B44" s="82" t="s">
        <v>92</v>
      </c>
      <c r="C44" s="81" t="s">
        <v>7</v>
      </c>
    </row>
    <row r="46" spans="2:3" x14ac:dyDescent="0.35">
      <c r="B46" s="85" t="s">
        <v>42</v>
      </c>
      <c r="C46" s="81" t="s">
        <v>133</v>
      </c>
    </row>
    <row r="47" spans="2:3" x14ac:dyDescent="0.35">
      <c r="B47" s="82" t="s">
        <v>4</v>
      </c>
      <c r="C47" s="81" t="s">
        <v>103</v>
      </c>
    </row>
    <row r="48" spans="2:3" x14ac:dyDescent="0.35">
      <c r="B48" s="82" t="s">
        <v>5</v>
      </c>
      <c r="C48" s="81" t="s">
        <v>6</v>
      </c>
    </row>
    <row r="49" spans="2:3" x14ac:dyDescent="0.35">
      <c r="B49" s="82" t="s">
        <v>92</v>
      </c>
      <c r="C49" s="81" t="s">
        <v>7</v>
      </c>
    </row>
    <row r="50" spans="2:3" x14ac:dyDescent="0.35">
      <c r="B50" s="82"/>
    </row>
    <row r="51" spans="2:3" x14ac:dyDescent="0.35">
      <c r="B51" s="85" t="s">
        <v>43</v>
      </c>
      <c r="C51" s="81" t="s">
        <v>134</v>
      </c>
    </row>
    <row r="52" spans="2:3" x14ac:dyDescent="0.35">
      <c r="B52" s="82" t="s">
        <v>4</v>
      </c>
      <c r="C52" s="81" t="s">
        <v>103</v>
      </c>
    </row>
    <row r="53" spans="2:3" x14ac:dyDescent="0.35">
      <c r="B53" s="82" t="s">
        <v>5</v>
      </c>
      <c r="C53" s="81" t="s">
        <v>6</v>
      </c>
    </row>
    <row r="54" spans="2:3" x14ac:dyDescent="0.35">
      <c r="B54" s="82" t="s">
        <v>92</v>
      </c>
      <c r="C54" s="81" t="s">
        <v>7</v>
      </c>
    </row>
    <row r="56" spans="2:3" x14ac:dyDescent="0.35">
      <c r="B56" s="85" t="s">
        <v>44</v>
      </c>
      <c r="C56" s="81" t="s">
        <v>135</v>
      </c>
    </row>
    <row r="57" spans="2:3" x14ac:dyDescent="0.35">
      <c r="B57" s="82" t="s">
        <v>4</v>
      </c>
      <c r="C57" s="81" t="s">
        <v>103</v>
      </c>
    </row>
    <row r="58" spans="2:3" x14ac:dyDescent="0.35">
      <c r="B58" s="82" t="s">
        <v>5</v>
      </c>
      <c r="C58" s="81" t="s">
        <v>6</v>
      </c>
    </row>
    <row r="59" spans="2:3" x14ac:dyDescent="0.35">
      <c r="B59" s="82" t="s">
        <v>92</v>
      </c>
      <c r="C59" s="81" t="s">
        <v>7</v>
      </c>
    </row>
    <row r="61" spans="2:3" x14ac:dyDescent="0.35">
      <c r="B61" s="85" t="s">
        <v>62</v>
      </c>
      <c r="C61" s="81" t="s">
        <v>136</v>
      </c>
    </row>
    <row r="62" spans="2:3" x14ac:dyDescent="0.35">
      <c r="B62" s="82" t="s">
        <v>4</v>
      </c>
      <c r="C62" s="81" t="s">
        <v>103</v>
      </c>
    </row>
    <row r="63" spans="2:3" x14ac:dyDescent="0.35">
      <c r="B63" s="82" t="s">
        <v>5</v>
      </c>
      <c r="C63" s="81" t="s">
        <v>6</v>
      </c>
    </row>
    <row r="64" spans="2:3" x14ac:dyDescent="0.35">
      <c r="B64" s="82" t="s">
        <v>92</v>
      </c>
      <c r="C64" s="81" t="s">
        <v>7</v>
      </c>
    </row>
    <row r="65" spans="2:3" x14ac:dyDescent="0.35">
      <c r="B65" s="82"/>
    </row>
    <row r="66" spans="2:3" x14ac:dyDescent="0.35">
      <c r="B66" s="82" t="s">
        <v>84</v>
      </c>
      <c r="C66" s="81" t="s">
        <v>137</v>
      </c>
    </row>
    <row r="67" spans="2:3" x14ac:dyDescent="0.35">
      <c r="B67" s="82" t="s">
        <v>4</v>
      </c>
      <c r="C67" s="81" t="s">
        <v>6</v>
      </c>
    </row>
    <row r="68" spans="2:3" x14ac:dyDescent="0.35">
      <c r="B68" s="82" t="s">
        <v>5</v>
      </c>
      <c r="C68" s="81" t="s">
        <v>7</v>
      </c>
    </row>
    <row r="69" spans="2:3" x14ac:dyDescent="0.35">
      <c r="B69" s="82"/>
    </row>
    <row r="70" spans="2:3" x14ac:dyDescent="0.35">
      <c r="B70" s="82" t="s">
        <v>85</v>
      </c>
      <c r="C70" s="81" t="s">
        <v>207</v>
      </c>
    </row>
    <row r="71" spans="2:3" x14ac:dyDescent="0.35">
      <c r="B71" s="82" t="s">
        <v>4</v>
      </c>
      <c r="C71" s="81" t="s">
        <v>6</v>
      </c>
    </row>
    <row r="72" spans="2:3" x14ac:dyDescent="0.35">
      <c r="B72" s="82" t="s">
        <v>5</v>
      </c>
      <c r="C72" s="81" t="s">
        <v>7</v>
      </c>
    </row>
    <row r="73" spans="2:3" x14ac:dyDescent="0.35">
      <c r="B73" s="82"/>
    </row>
    <row r="74" spans="2:3" x14ac:dyDescent="0.35">
      <c r="B74" s="82" t="s">
        <v>86</v>
      </c>
      <c r="C74" s="81" t="s">
        <v>138</v>
      </c>
    </row>
    <row r="75" spans="2:3" x14ac:dyDescent="0.35">
      <c r="B75" s="82" t="s">
        <v>4</v>
      </c>
      <c r="C75" s="81" t="s">
        <v>6</v>
      </c>
    </row>
    <row r="76" spans="2:3" x14ac:dyDescent="0.35">
      <c r="B76" s="82" t="s">
        <v>5</v>
      </c>
      <c r="C76" s="81" t="s">
        <v>7</v>
      </c>
    </row>
    <row r="77" spans="2:3" x14ac:dyDescent="0.35">
      <c r="B77" s="82"/>
    </row>
    <row r="78" spans="2:3" x14ac:dyDescent="0.35">
      <c r="B78" s="82" t="s">
        <v>87</v>
      </c>
      <c r="C78" s="81" t="s">
        <v>208</v>
      </c>
    </row>
    <row r="79" spans="2:3" x14ac:dyDescent="0.35">
      <c r="B79" s="82" t="s">
        <v>4</v>
      </c>
      <c r="C79" s="81" t="s">
        <v>6</v>
      </c>
    </row>
    <row r="80" spans="2:3" x14ac:dyDescent="0.35">
      <c r="B80" s="82" t="s">
        <v>5</v>
      </c>
      <c r="C80" s="81" t="s">
        <v>7</v>
      </c>
    </row>
    <row r="81" spans="2:3" x14ac:dyDescent="0.35">
      <c r="B81" s="82"/>
    </row>
    <row r="82" spans="2:3" x14ac:dyDescent="0.35">
      <c r="B82" s="82" t="s">
        <v>88</v>
      </c>
      <c r="C82" s="81" t="s">
        <v>139</v>
      </c>
    </row>
    <row r="83" spans="2:3" x14ac:dyDescent="0.35">
      <c r="B83" s="82" t="s">
        <v>4</v>
      </c>
      <c r="C83" s="81" t="s">
        <v>6</v>
      </c>
    </row>
    <row r="84" spans="2:3" x14ac:dyDescent="0.35">
      <c r="B84" s="82" t="s">
        <v>5</v>
      </c>
      <c r="C84" s="81" t="s">
        <v>7</v>
      </c>
    </row>
    <row r="85" spans="2:3" x14ac:dyDescent="0.35">
      <c r="B85" s="82"/>
    </row>
    <row r="86" spans="2:3" x14ac:dyDescent="0.35">
      <c r="B86" s="82" t="s">
        <v>89</v>
      </c>
      <c r="C86" s="81" t="s">
        <v>184</v>
      </c>
    </row>
    <row r="87" spans="2:3" x14ac:dyDescent="0.35">
      <c r="B87" s="82" t="s">
        <v>4</v>
      </c>
      <c r="C87" s="81" t="s">
        <v>6</v>
      </c>
    </row>
    <row r="88" spans="2:3" x14ac:dyDescent="0.35">
      <c r="B88" s="82" t="s">
        <v>5</v>
      </c>
      <c r="C88" s="81" t="s">
        <v>7</v>
      </c>
    </row>
    <row r="89" spans="2:3" x14ac:dyDescent="0.35">
      <c r="B89" s="82"/>
    </row>
    <row r="90" spans="2:3" x14ac:dyDescent="0.35">
      <c r="B90" s="82" t="s">
        <v>90</v>
      </c>
      <c r="C90" s="81" t="s">
        <v>140</v>
      </c>
    </row>
    <row r="91" spans="2:3" x14ac:dyDescent="0.35">
      <c r="B91" s="82" t="s">
        <v>4</v>
      </c>
      <c r="C91" s="81" t="s">
        <v>6</v>
      </c>
    </row>
    <row r="92" spans="2:3" x14ac:dyDescent="0.35">
      <c r="B92" s="82" t="s">
        <v>5</v>
      </c>
      <c r="C92" s="81" t="s">
        <v>7</v>
      </c>
    </row>
    <row r="93" spans="2:3" x14ac:dyDescent="0.35">
      <c r="B93" s="82"/>
    </row>
    <row r="94" spans="2:3" x14ac:dyDescent="0.35">
      <c r="B94" s="82" t="s">
        <v>91</v>
      </c>
      <c r="C94" s="81" t="s">
        <v>185</v>
      </c>
    </row>
    <row r="95" spans="2:3" x14ac:dyDescent="0.35">
      <c r="B95" s="82" t="s">
        <v>4</v>
      </c>
      <c r="C95" s="81" t="s">
        <v>6</v>
      </c>
    </row>
    <row r="96" spans="2:3" x14ac:dyDescent="0.35">
      <c r="B96" s="82" t="s">
        <v>5</v>
      </c>
      <c r="C96" s="81" t="s">
        <v>7</v>
      </c>
    </row>
    <row r="97" spans="2:3" x14ac:dyDescent="0.35">
      <c r="B97" s="82"/>
    </row>
    <row r="98" spans="2:3" x14ac:dyDescent="0.35">
      <c r="B98" s="81" t="s">
        <v>141</v>
      </c>
    </row>
    <row r="100" spans="2:3" x14ac:dyDescent="0.35">
      <c r="B100" s="82" t="s">
        <v>45</v>
      </c>
      <c r="C100" s="81" t="s">
        <v>163</v>
      </c>
    </row>
    <row r="101" spans="2:3" x14ac:dyDescent="0.35">
      <c r="B101" s="82" t="s">
        <v>4</v>
      </c>
      <c r="C101" s="81" t="s">
        <v>6</v>
      </c>
    </row>
    <row r="102" spans="2:3" x14ac:dyDescent="0.35">
      <c r="B102" s="82" t="s">
        <v>5</v>
      </c>
      <c r="C102" s="81" t="s">
        <v>7</v>
      </c>
    </row>
    <row r="104" spans="2:3" x14ac:dyDescent="0.35">
      <c r="B104" s="82" t="s">
        <v>46</v>
      </c>
      <c r="C104" s="81" t="s">
        <v>164</v>
      </c>
    </row>
    <row r="105" spans="2:3" x14ac:dyDescent="0.35">
      <c r="B105" s="82" t="s">
        <v>4</v>
      </c>
      <c r="C105" s="81" t="s">
        <v>6</v>
      </c>
    </row>
    <row r="106" spans="2:3" x14ac:dyDescent="0.35">
      <c r="B106" s="82" t="s">
        <v>5</v>
      </c>
      <c r="C106" s="81" t="s">
        <v>7</v>
      </c>
    </row>
    <row r="108" spans="2:3" x14ac:dyDescent="0.35">
      <c r="B108" s="82" t="s">
        <v>47</v>
      </c>
      <c r="C108" s="81" t="s">
        <v>165</v>
      </c>
    </row>
    <row r="109" spans="2:3" x14ac:dyDescent="0.35">
      <c r="B109" s="82" t="s">
        <v>4</v>
      </c>
      <c r="C109" s="81" t="s">
        <v>6</v>
      </c>
    </row>
    <row r="110" spans="2:3" x14ac:dyDescent="0.35">
      <c r="B110" s="82" t="s">
        <v>5</v>
      </c>
      <c r="C110" s="81" t="s">
        <v>7</v>
      </c>
    </row>
    <row r="112" spans="2:3" x14ac:dyDescent="0.35">
      <c r="B112" s="82" t="s">
        <v>48</v>
      </c>
      <c r="C112" s="81" t="s">
        <v>166</v>
      </c>
    </row>
    <row r="113" spans="2:3" x14ac:dyDescent="0.35">
      <c r="B113" s="82" t="s">
        <v>4</v>
      </c>
      <c r="C113" s="81" t="s">
        <v>6</v>
      </c>
    </row>
    <row r="114" spans="2:3" x14ac:dyDescent="0.35">
      <c r="B114" s="82" t="s">
        <v>5</v>
      </c>
      <c r="C114" s="81" t="s">
        <v>7</v>
      </c>
    </row>
    <row r="116" spans="2:3" x14ac:dyDescent="0.35">
      <c r="B116" s="82" t="s">
        <v>49</v>
      </c>
      <c r="C116" s="81" t="s">
        <v>167</v>
      </c>
    </row>
    <row r="117" spans="2:3" x14ac:dyDescent="0.35">
      <c r="B117" s="82" t="s">
        <v>4</v>
      </c>
      <c r="C117" s="81" t="s">
        <v>6</v>
      </c>
    </row>
    <row r="118" spans="2:3" x14ac:dyDescent="0.35">
      <c r="B118" s="82" t="s">
        <v>5</v>
      </c>
      <c r="C118" s="81" t="s">
        <v>7</v>
      </c>
    </row>
    <row r="120" spans="2:3" x14ac:dyDescent="0.35">
      <c r="B120" s="82" t="s">
        <v>50</v>
      </c>
      <c r="C120" s="81" t="s">
        <v>168</v>
      </c>
    </row>
    <row r="121" spans="2:3" x14ac:dyDescent="0.35">
      <c r="B121" s="82" t="s">
        <v>4</v>
      </c>
      <c r="C121" s="81" t="s">
        <v>6</v>
      </c>
    </row>
    <row r="122" spans="2:3" x14ac:dyDescent="0.35">
      <c r="B122" s="82" t="s">
        <v>5</v>
      </c>
      <c r="C122" s="81" t="s">
        <v>7</v>
      </c>
    </row>
    <row r="124" spans="2:3" x14ac:dyDescent="0.35">
      <c r="B124" s="82" t="s">
        <v>51</v>
      </c>
      <c r="C124" s="81" t="s">
        <v>169</v>
      </c>
    </row>
    <row r="125" spans="2:3" x14ac:dyDescent="0.35">
      <c r="B125" s="82" t="s">
        <v>4</v>
      </c>
      <c r="C125" s="81" t="s">
        <v>6</v>
      </c>
    </row>
    <row r="126" spans="2:3" x14ac:dyDescent="0.35">
      <c r="B126" s="82" t="s">
        <v>5</v>
      </c>
      <c r="C126" s="81" t="s">
        <v>7</v>
      </c>
    </row>
    <row r="127" spans="2:3" x14ac:dyDescent="0.35">
      <c r="B127" s="82"/>
    </row>
    <row r="128" spans="2:3" x14ac:dyDescent="0.35">
      <c r="B128" s="82" t="s">
        <v>52</v>
      </c>
      <c r="C128" s="81" t="s">
        <v>170</v>
      </c>
    </row>
    <row r="129" spans="2:3" x14ac:dyDescent="0.35">
      <c r="B129" s="82" t="s">
        <v>4</v>
      </c>
      <c r="C129" s="81" t="s">
        <v>6</v>
      </c>
    </row>
    <row r="130" spans="2:3" x14ac:dyDescent="0.35">
      <c r="B130" s="82" t="s">
        <v>5</v>
      </c>
      <c r="C130" s="81" t="s">
        <v>7</v>
      </c>
    </row>
    <row r="131" spans="2:3" x14ac:dyDescent="0.35">
      <c r="B131" s="82"/>
    </row>
    <row r="132" spans="2:3" x14ac:dyDescent="0.35">
      <c r="B132" s="82" t="s">
        <v>142</v>
      </c>
      <c r="C132" s="81" t="s">
        <v>146</v>
      </c>
    </row>
    <row r="133" spans="2:3" x14ac:dyDescent="0.35">
      <c r="B133" s="82" t="s">
        <v>4</v>
      </c>
      <c r="C133" s="81" t="s">
        <v>6</v>
      </c>
    </row>
    <row r="134" spans="2:3" x14ac:dyDescent="0.35">
      <c r="B134" s="82" t="s">
        <v>5</v>
      </c>
      <c r="C134" s="81" t="s">
        <v>7</v>
      </c>
    </row>
    <row r="135" spans="2:3" x14ac:dyDescent="0.35">
      <c r="B135" s="82"/>
    </row>
    <row r="136" spans="2:3" x14ac:dyDescent="0.35">
      <c r="B136" s="82" t="s">
        <v>143</v>
      </c>
      <c r="C136" s="81" t="s">
        <v>209</v>
      </c>
    </row>
    <row r="137" spans="2:3" x14ac:dyDescent="0.35">
      <c r="B137" s="82" t="s">
        <v>4</v>
      </c>
      <c r="C137" s="81" t="s">
        <v>186</v>
      </c>
    </row>
    <row r="138" spans="2:3" x14ac:dyDescent="0.35">
      <c r="B138" s="82" t="s">
        <v>5</v>
      </c>
      <c r="C138" s="81" t="s">
        <v>7</v>
      </c>
    </row>
    <row r="139" spans="2:3" x14ac:dyDescent="0.35">
      <c r="B139" s="82"/>
    </row>
    <row r="140" spans="2:3" x14ac:dyDescent="0.35">
      <c r="B140" s="82" t="s">
        <v>144</v>
      </c>
      <c r="C140" s="81" t="s">
        <v>210</v>
      </c>
    </row>
    <row r="141" spans="2:3" x14ac:dyDescent="0.35">
      <c r="B141" s="82" t="s">
        <v>4</v>
      </c>
      <c r="C141" s="81" t="s">
        <v>6</v>
      </c>
    </row>
    <row r="142" spans="2:3" x14ac:dyDescent="0.35">
      <c r="B142" s="82" t="s">
        <v>5</v>
      </c>
      <c r="C142" s="81" t="s">
        <v>7</v>
      </c>
    </row>
    <row r="143" spans="2:3" x14ac:dyDescent="0.35">
      <c r="B143" s="82"/>
    </row>
    <row r="144" spans="2:3" x14ac:dyDescent="0.35">
      <c r="B144" s="82" t="s">
        <v>145</v>
      </c>
      <c r="C144" s="81" t="s">
        <v>211</v>
      </c>
    </row>
    <row r="145" spans="2:4" x14ac:dyDescent="0.35">
      <c r="B145" s="82" t="s">
        <v>4</v>
      </c>
      <c r="C145" s="81" t="s">
        <v>6</v>
      </c>
    </row>
    <row r="146" spans="2:4" x14ac:dyDescent="0.35">
      <c r="B146" s="82" t="s">
        <v>5</v>
      </c>
      <c r="C146" s="81" t="s">
        <v>7</v>
      </c>
    </row>
    <row r="147" spans="2:4" x14ac:dyDescent="0.35">
      <c r="B147" s="82"/>
    </row>
    <row r="148" spans="2:4" x14ac:dyDescent="0.35">
      <c r="B148" s="81" t="s">
        <v>147</v>
      </c>
    </row>
    <row r="150" spans="2:4" x14ac:dyDescent="0.35">
      <c r="B150" s="82" t="s">
        <v>58</v>
      </c>
      <c r="C150" s="81" t="s">
        <v>188</v>
      </c>
    </row>
    <row r="151" spans="2:4" x14ac:dyDescent="0.35">
      <c r="B151" s="82" t="s">
        <v>4</v>
      </c>
      <c r="C151" s="81" t="s">
        <v>6</v>
      </c>
    </row>
    <row r="152" spans="2:4" x14ac:dyDescent="0.35">
      <c r="B152" s="82" t="s">
        <v>5</v>
      </c>
      <c r="C152" s="81" t="s">
        <v>7</v>
      </c>
    </row>
    <row r="154" spans="2:4" x14ac:dyDescent="0.35">
      <c r="B154" s="82" t="s">
        <v>59</v>
      </c>
      <c r="C154" s="81" t="s">
        <v>148</v>
      </c>
      <c r="D154" s="83"/>
    </row>
    <row r="155" spans="2:4" x14ac:dyDescent="0.35">
      <c r="B155" s="82" t="s">
        <v>4</v>
      </c>
      <c r="C155" s="81" t="s">
        <v>6</v>
      </c>
    </row>
    <row r="156" spans="2:4" x14ac:dyDescent="0.35">
      <c r="B156" s="82" t="s">
        <v>5</v>
      </c>
      <c r="C156" s="81" t="s">
        <v>7</v>
      </c>
    </row>
    <row r="158" spans="2:4" x14ac:dyDescent="0.35">
      <c r="B158" s="82" t="s">
        <v>63</v>
      </c>
      <c r="C158" s="81" t="s">
        <v>172</v>
      </c>
    </row>
    <row r="159" spans="2:4" x14ac:dyDescent="0.35">
      <c r="B159" s="82" t="s">
        <v>4</v>
      </c>
      <c r="C159" s="81" t="s">
        <v>6</v>
      </c>
    </row>
    <row r="160" spans="2:4" x14ac:dyDescent="0.35">
      <c r="B160" s="82" t="s">
        <v>5</v>
      </c>
      <c r="C160" s="81" t="s">
        <v>7</v>
      </c>
    </row>
    <row r="162" spans="2:3" x14ac:dyDescent="0.35">
      <c r="B162" s="82" t="s">
        <v>64</v>
      </c>
      <c r="C162" s="81" t="s">
        <v>173</v>
      </c>
    </row>
    <row r="163" spans="2:3" x14ac:dyDescent="0.35">
      <c r="B163" s="82" t="s">
        <v>4</v>
      </c>
      <c r="C163" s="81" t="s">
        <v>6</v>
      </c>
    </row>
    <row r="164" spans="2:3" x14ac:dyDescent="0.35">
      <c r="B164" s="82" t="s">
        <v>5</v>
      </c>
      <c r="C164" s="81" t="s">
        <v>7</v>
      </c>
    </row>
    <row r="166" spans="2:3" x14ac:dyDescent="0.35">
      <c r="B166" s="82" t="s">
        <v>60</v>
      </c>
      <c r="C166" s="81" t="s">
        <v>174</v>
      </c>
    </row>
    <row r="167" spans="2:3" x14ac:dyDescent="0.35">
      <c r="B167" s="82" t="s">
        <v>4</v>
      </c>
      <c r="C167" s="81" t="s">
        <v>6</v>
      </c>
    </row>
    <row r="168" spans="2:3" x14ac:dyDescent="0.35">
      <c r="B168" s="82" t="s">
        <v>5</v>
      </c>
      <c r="C168" s="81" t="s">
        <v>7</v>
      </c>
    </row>
    <row r="170" spans="2:3" x14ac:dyDescent="0.35">
      <c r="B170" s="82" t="s">
        <v>61</v>
      </c>
      <c r="C170" s="81" t="s">
        <v>149</v>
      </c>
    </row>
    <row r="171" spans="2:3" x14ac:dyDescent="0.35">
      <c r="B171" s="82" t="s">
        <v>4</v>
      </c>
      <c r="C171" s="81" t="s">
        <v>6</v>
      </c>
    </row>
    <row r="172" spans="2:3" x14ac:dyDescent="0.35">
      <c r="B172" s="82" t="s">
        <v>5</v>
      </c>
      <c r="C172" s="81" t="s">
        <v>7</v>
      </c>
    </row>
    <row r="174" spans="2:3" x14ac:dyDescent="0.35">
      <c r="B174" s="82" t="s">
        <v>65</v>
      </c>
      <c r="C174" s="81" t="s">
        <v>150</v>
      </c>
    </row>
    <row r="175" spans="2:3" x14ac:dyDescent="0.35">
      <c r="B175" s="82" t="s">
        <v>4</v>
      </c>
      <c r="C175" s="81" t="s">
        <v>6</v>
      </c>
    </row>
    <row r="176" spans="2:3" x14ac:dyDescent="0.35">
      <c r="B176" s="82" t="s">
        <v>5</v>
      </c>
      <c r="C176" s="81" t="s">
        <v>7</v>
      </c>
    </row>
    <row r="178" spans="2:3" x14ac:dyDescent="0.35">
      <c r="B178" s="82" t="s">
        <v>66</v>
      </c>
      <c r="C178" s="81" t="s">
        <v>175</v>
      </c>
    </row>
    <row r="179" spans="2:3" x14ac:dyDescent="0.35">
      <c r="B179" s="82" t="s">
        <v>4</v>
      </c>
      <c r="C179" s="81" t="s">
        <v>6</v>
      </c>
    </row>
    <row r="180" spans="2:3" x14ac:dyDescent="0.35">
      <c r="B180" s="82" t="s">
        <v>5</v>
      </c>
      <c r="C180" s="81" t="s">
        <v>7</v>
      </c>
    </row>
  </sheetData>
  <sheetProtection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c1b4742-accf-4a89-b6dc-0b4549962e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0E96E295BD24449780EEEEE05611EC" ma:contentTypeVersion="10" ma:contentTypeDescription="Create a new document." ma:contentTypeScope="" ma:versionID="ff15bdefd16983b7e78ec89b2cc5a8b6">
  <xsd:schema xmlns:xsd="http://www.w3.org/2001/XMLSchema" xmlns:xs="http://www.w3.org/2001/XMLSchema" xmlns:p="http://schemas.microsoft.com/office/2006/metadata/properties" xmlns:ns3="4c1b4742-accf-4a89-b6dc-0b4549962e67" targetNamespace="http://schemas.microsoft.com/office/2006/metadata/properties" ma:root="true" ma:fieldsID="6fa35f7123db893881172ba40a817e3f" ns3:_="">
    <xsd:import namespace="4c1b4742-accf-4a89-b6dc-0b4549962e6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1b4742-accf-4a89-b6dc-0b4549962e6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3FA58A-F2C0-4EDA-88C7-134376EC3C30}">
  <ds:schemaRefs>
    <ds:schemaRef ds:uri="http://schemas.openxmlformats.org/package/2006/metadata/core-properties"/>
    <ds:schemaRef ds:uri="http://purl.org/dc/dcmitype/"/>
    <ds:schemaRef ds:uri="http://schemas.microsoft.com/office/2006/documentManagement/types"/>
    <ds:schemaRef ds:uri="4c1b4742-accf-4a89-b6dc-0b4549962e67"/>
    <ds:schemaRef ds:uri="http://schemas.microsoft.com/office/infopath/2007/PartnerControls"/>
    <ds:schemaRef ds:uri="http://purl.org/dc/elements/1.1/"/>
    <ds:schemaRef ds:uri="http://www.w3.org/XML/1998/namespace"/>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200AE9C5-7E6E-4B6D-9EC7-068863F4A97D}">
  <ds:schemaRefs>
    <ds:schemaRef ds:uri="http://schemas.microsoft.com/sharepoint/v3/contenttype/forms"/>
  </ds:schemaRefs>
</ds:datastoreItem>
</file>

<file path=customXml/itemProps3.xml><?xml version="1.0" encoding="utf-8"?>
<ds:datastoreItem xmlns:ds="http://schemas.openxmlformats.org/officeDocument/2006/customXml" ds:itemID="{803E61AE-C17E-4F65-9F7C-E2F695B2A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1b4742-accf-4a89-b6dc-0b4549962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Objectives and Context</vt:lpstr>
      <vt:lpstr>How to use</vt:lpstr>
      <vt:lpstr>Score summary</vt:lpstr>
      <vt:lpstr>Questionnaire</vt:lpstr>
      <vt:lpstr>Scoring - Do not edit</vt:lpstr>
      <vt:lpstr>Data - Do not edit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Zeeshan Ahmad</dc:creator>
  <cp:lastModifiedBy>Yash Ajmera</cp:lastModifiedBy>
  <dcterms:created xsi:type="dcterms:W3CDTF">2015-06-05T18:17:20Z</dcterms:created>
  <dcterms:modified xsi:type="dcterms:W3CDTF">2026-08-15T07:35:21Z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0x010100AD0E96E295BD24449780EEEEE05611EC</vt:lpwstr>
  </property>
</Properties>
</file>