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api.box.com/wopi/files/2407513110070/WOPIServiceId_TP_BOX_2/WOPIUserId_-/"/>
    </mc:Choice>
  </mc:AlternateContent>
  <xr:revisionPtr revIDLastSave="172" documentId="13_ncr:1_{A2F029FB-554B-4F52-9A4C-515F8D09A514}" xr6:coauthVersionLast="47" xr6:coauthVersionMax="47" xr10:uidLastSave="{4CFF83EB-EEC7-4F26-A442-CFD352E8A6FD}"/>
  <bookViews>
    <workbookView xWindow="-110" yWindow="-110" windowWidth="19420" windowHeight="11500" xr2:uid="{599A3DC9-F38F-4715-9A9E-B2B3467E09F5}"/>
  </bookViews>
  <sheets>
    <sheet name="Objectives and Context" sheetId="5" r:id="rId1"/>
    <sheet name="How to use" sheetId="11" r:id="rId2"/>
    <sheet name="Score summary" sheetId="7" r:id="rId3"/>
    <sheet name="Questionnaire" sheetId="3" r:id="rId4"/>
    <sheet name="Scoring - Do not edit" sheetId="6" state="hidden" r:id="rId5"/>
    <sheet name="Data - Do not edit" sheetId="9"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7" l="1"/>
  <c r="D40" i="3" l="1"/>
  <c r="D79" i="3"/>
  <c r="D78" i="3"/>
  <c r="D77" i="3"/>
  <c r="D76" i="3"/>
  <c r="D75" i="3"/>
  <c r="D74" i="3"/>
  <c r="D73" i="3"/>
  <c r="D72" i="3"/>
  <c r="D67" i="3"/>
  <c r="D66" i="3"/>
  <c r="D65" i="3"/>
  <c r="D64" i="3"/>
  <c r="D63" i="3"/>
  <c r="D62" i="3"/>
  <c r="D61" i="3"/>
  <c r="D60" i="3"/>
  <c r="D55" i="3"/>
  <c r="D54" i="3"/>
  <c r="D53" i="3"/>
  <c r="D52" i="3"/>
  <c r="D51" i="3"/>
  <c r="D50" i="3"/>
  <c r="D49" i="3"/>
  <c r="D48" i="3"/>
  <c r="D47" i="3"/>
  <c r="D46" i="3"/>
  <c r="D45" i="3"/>
  <c r="D44" i="3"/>
  <c r="D43" i="3"/>
  <c r="D42" i="3"/>
  <c r="D41" i="3"/>
  <c r="D35" i="3"/>
  <c r="D34" i="3"/>
  <c r="D33" i="3"/>
  <c r="H11" i="7" a="1"/>
  <c r="H11" i="7" s="1"/>
  <c r="E23" i="7"/>
  <c r="E24" i="7" l="1"/>
  <c r="G20" i="6"/>
  <c r="E20" i="6"/>
  <c r="H20" i="6" s="1"/>
  <c r="E21" i="6"/>
  <c r="F21" i="6" s="1"/>
  <c r="H10" i="7"/>
  <c r="H9" i="7"/>
  <c r="G50" i="6"/>
  <c r="G51" i="6"/>
  <c r="G52" i="6"/>
  <c r="G53" i="6"/>
  <c r="G54" i="6"/>
  <c r="G55" i="6"/>
  <c r="G56" i="6"/>
  <c r="G49" i="6"/>
  <c r="G44" i="6"/>
  <c r="G45" i="6"/>
  <c r="G46" i="6"/>
  <c r="G47" i="6"/>
  <c r="G27" i="6"/>
  <c r="G28" i="6"/>
  <c r="G29" i="6"/>
  <c r="G30" i="6"/>
  <c r="G31" i="6"/>
  <c r="G32" i="6"/>
  <c r="G33" i="6"/>
  <c r="G34" i="6"/>
  <c r="G35" i="6"/>
  <c r="G36" i="6"/>
  <c r="G37" i="6"/>
  <c r="G38" i="6"/>
  <c r="E50" i="6"/>
  <c r="E51" i="6"/>
  <c r="E52" i="6"/>
  <c r="F52" i="6" s="1"/>
  <c r="E53" i="6"/>
  <c r="E54" i="6"/>
  <c r="E55" i="6"/>
  <c r="E56" i="6"/>
  <c r="E49" i="6"/>
  <c r="E41" i="6"/>
  <c r="E42" i="6"/>
  <c r="E43" i="6"/>
  <c r="E44" i="6"/>
  <c r="E45" i="6"/>
  <c r="E46" i="6"/>
  <c r="E47" i="6"/>
  <c r="E24" i="6"/>
  <c r="E25" i="6"/>
  <c r="F25" i="6" s="1"/>
  <c r="E26" i="6"/>
  <c r="F26" i="6" s="1"/>
  <c r="E27" i="6"/>
  <c r="E28" i="6"/>
  <c r="E29" i="6"/>
  <c r="E30" i="6"/>
  <c r="F30" i="6" s="1"/>
  <c r="E31" i="6"/>
  <c r="E32" i="6"/>
  <c r="E33" i="6"/>
  <c r="E34" i="6"/>
  <c r="E35" i="6"/>
  <c r="E36" i="6"/>
  <c r="E37" i="6"/>
  <c r="E38" i="6"/>
  <c r="G41" i="6"/>
  <c r="G42" i="6"/>
  <c r="G43" i="6"/>
  <c r="G40" i="6"/>
  <c r="G24" i="6"/>
  <c r="G25" i="6"/>
  <c r="G26" i="6"/>
  <c r="G23" i="6"/>
  <c r="G21" i="6"/>
  <c r="E40" i="6"/>
  <c r="H8" i="7"/>
  <c r="G19" i="6"/>
  <c r="E23" i="6"/>
  <c r="E19" i="6"/>
  <c r="H19" i="6" l="1"/>
  <c r="F49" i="6"/>
  <c r="I49" i="6" s="1"/>
  <c r="J49" i="6" s="1"/>
  <c r="H49" i="6"/>
  <c r="F56" i="6"/>
  <c r="I56" i="6" s="1"/>
  <c r="J56" i="6" s="1"/>
  <c r="H56" i="6"/>
  <c r="F54" i="6"/>
  <c r="I54" i="6" s="1"/>
  <c r="J54" i="6" s="1"/>
  <c r="H54" i="6"/>
  <c r="I52" i="6"/>
  <c r="J52" i="6" s="1"/>
  <c r="H52" i="6"/>
  <c r="F51" i="6"/>
  <c r="I51" i="6" s="1"/>
  <c r="J51" i="6" s="1"/>
  <c r="H51" i="6"/>
  <c r="F50" i="6"/>
  <c r="I50" i="6" s="1"/>
  <c r="J50" i="6" s="1"/>
  <c r="H50" i="6"/>
  <c r="F55" i="6"/>
  <c r="I55" i="6" s="1"/>
  <c r="J55" i="6" s="1"/>
  <c r="H55" i="6"/>
  <c r="F53" i="6"/>
  <c r="I53" i="6" s="1"/>
  <c r="J53" i="6" s="1"/>
  <c r="H53" i="6"/>
  <c r="F47" i="6"/>
  <c r="I47" i="6" s="1"/>
  <c r="J47" i="6" s="1"/>
  <c r="H47" i="6"/>
  <c r="F46" i="6"/>
  <c r="I46" i="6" s="1"/>
  <c r="J46" i="6" s="1"/>
  <c r="H46" i="6"/>
  <c r="F45" i="6"/>
  <c r="I45" i="6" s="1"/>
  <c r="J45" i="6" s="1"/>
  <c r="H45" i="6"/>
  <c r="F44" i="6"/>
  <c r="I44" i="6" s="1"/>
  <c r="J44" i="6" s="1"/>
  <c r="H44" i="6"/>
  <c r="F42" i="6"/>
  <c r="I42" i="6" s="1"/>
  <c r="J42" i="6" s="1"/>
  <c r="H42" i="6"/>
  <c r="F41" i="6"/>
  <c r="I41" i="6" s="1"/>
  <c r="J41" i="6" s="1"/>
  <c r="H41" i="6"/>
  <c r="F40" i="6"/>
  <c r="I40" i="6" s="1"/>
  <c r="J40" i="6" s="1"/>
  <c r="H40" i="6"/>
  <c r="F43" i="6"/>
  <c r="I43" i="6" s="1"/>
  <c r="J43" i="6" s="1"/>
  <c r="H43" i="6"/>
  <c r="I26" i="6"/>
  <c r="J26" i="6" s="1"/>
  <c r="H26" i="6"/>
  <c r="F33" i="6"/>
  <c r="I33" i="6" s="1"/>
  <c r="J33" i="6" s="1"/>
  <c r="H33" i="6"/>
  <c r="F32" i="6"/>
  <c r="I32" i="6" s="1"/>
  <c r="J32" i="6" s="1"/>
  <c r="H32" i="6"/>
  <c r="I30" i="6"/>
  <c r="J30" i="6" s="1"/>
  <c r="H30" i="6"/>
  <c r="F29" i="6"/>
  <c r="I29" i="6" s="1"/>
  <c r="J29" i="6" s="1"/>
  <c r="H29" i="6"/>
  <c r="F27" i="6"/>
  <c r="I27" i="6" s="1"/>
  <c r="J27" i="6" s="1"/>
  <c r="H27" i="6"/>
  <c r="I25" i="6"/>
  <c r="H25" i="6"/>
  <c r="F38" i="6"/>
  <c r="I38" i="6" s="1"/>
  <c r="J38" i="6" s="1"/>
  <c r="H38" i="6"/>
  <c r="F37" i="6"/>
  <c r="I37" i="6" s="1"/>
  <c r="J37" i="6" s="1"/>
  <c r="H37" i="6"/>
  <c r="F36" i="6"/>
  <c r="I36" i="6" s="1"/>
  <c r="J36" i="6" s="1"/>
  <c r="H36" i="6"/>
  <c r="F35" i="6"/>
  <c r="I35" i="6" s="1"/>
  <c r="J35" i="6" s="1"/>
  <c r="H35" i="6"/>
  <c r="F34" i="6"/>
  <c r="I34" i="6" s="1"/>
  <c r="J34" i="6" s="1"/>
  <c r="H34" i="6"/>
  <c r="F31" i="6"/>
  <c r="I31" i="6" s="1"/>
  <c r="J31" i="6" s="1"/>
  <c r="H31" i="6"/>
  <c r="F28" i="6"/>
  <c r="I28" i="6" s="1"/>
  <c r="J28" i="6" s="1"/>
  <c r="H28" i="6"/>
  <c r="H24" i="6"/>
  <c r="F24" i="6"/>
  <c r="I24" i="6" s="1"/>
  <c r="J24" i="6" s="1"/>
  <c r="F23" i="6"/>
  <c r="I23" i="6" s="1"/>
  <c r="J23" i="6" s="1"/>
  <c r="H23" i="6"/>
  <c r="H21" i="6"/>
  <c r="F19" i="6"/>
  <c r="F20" i="6"/>
  <c r="I21" i="6" l="1"/>
  <c r="J21" i="6" s="1"/>
  <c r="I19" i="6"/>
  <c r="J19" i="6" s="1"/>
  <c r="I20" i="6"/>
  <c r="J20" i="6" s="1"/>
  <c r="J48" i="6"/>
  <c r="J25" i="6"/>
  <c r="J57" i="6"/>
  <c r="H22" i="6"/>
  <c r="C32" i="7" s="1"/>
  <c r="H57" i="6"/>
  <c r="C35" i="7" s="1"/>
  <c r="H48" i="6"/>
  <c r="C34" i="7" s="1"/>
  <c r="H39" i="6"/>
  <c r="C33" i="7" s="1"/>
  <c r="J22" i="6" l="1"/>
  <c r="D32" i="7" s="1"/>
  <c r="E32" i="7" s="1"/>
  <c r="J39" i="6"/>
  <c r="H58" i="6"/>
  <c r="C36" i="7" s="1"/>
  <c r="D35" i="7"/>
  <c r="D34" i="7"/>
  <c r="E35" i="7" l="1"/>
  <c r="E34" i="7"/>
  <c r="J58" i="6"/>
  <c r="D36" i="7" s="1"/>
  <c r="D33" i="7"/>
  <c r="E33" i="7" l="1"/>
  <c r="E36" i="7"/>
  <c r="C28"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<sst xmlns="http://schemas.openxmlformats.org/spreadsheetml/2006/main" count="501" uniqueCount="217">
  <si>
    <t>Question</t>
  </si>
  <si>
    <t>Response</t>
  </si>
  <si>
    <t>Score</t>
  </si>
  <si>
    <t>Your response</t>
  </si>
  <si>
    <t>a)</t>
  </si>
  <si>
    <t>b)</t>
  </si>
  <si>
    <t>Yes</t>
  </si>
  <si>
    <t>No</t>
  </si>
  <si>
    <t>Summary</t>
  </si>
  <si>
    <t>Sheet</t>
  </si>
  <si>
    <t>Description</t>
  </si>
  <si>
    <t>Questionnaire</t>
  </si>
  <si>
    <t>Field</t>
  </si>
  <si>
    <t>Input</t>
  </si>
  <si>
    <t>Parameter</t>
  </si>
  <si>
    <t>#</t>
  </si>
  <si>
    <t>Dimension</t>
  </si>
  <si>
    <t>Outcome</t>
  </si>
  <si>
    <t>Total</t>
  </si>
  <si>
    <t>Scoring</t>
  </si>
  <si>
    <r>
      <rPr>
        <b/>
        <sz val="11"/>
        <color theme="1"/>
        <rFont val="Calibri"/>
        <family val="2"/>
        <scheme val="minor"/>
      </rPr>
      <t>Note:</t>
    </r>
    <r>
      <rPr>
        <sz val="11"/>
        <color theme="1"/>
        <rFont val="Calibri"/>
        <family val="2"/>
        <scheme val="minor"/>
      </rPr>
      <t xml:space="preserve"> Do not edit or modify this sheet</t>
    </r>
  </si>
  <si>
    <t>This sheet automatically calculates the score as per your responses</t>
  </si>
  <si>
    <t>Data</t>
  </si>
  <si>
    <t>This sheet contains all the background data for the drop-down menu of the responses</t>
  </si>
  <si>
    <t>Background</t>
  </si>
  <si>
    <t>GERS score</t>
  </si>
  <si>
    <t>How to use this tool</t>
  </si>
  <si>
    <t>How to use</t>
  </si>
  <si>
    <t>Step 2: Complete the Questionnaire</t>
  </si>
  <si>
    <t>Objectives</t>
  </si>
  <si>
    <t>Context</t>
  </si>
  <si>
    <t>Your score</t>
  </si>
  <si>
    <t>Maximum score</t>
  </si>
  <si>
    <t>How the scoring works</t>
  </si>
  <si>
    <t>Dimension 1: Outcome</t>
  </si>
  <si>
    <t>Legend</t>
  </si>
  <si>
    <t>Multiplier</t>
  </si>
  <si>
    <t>1.1.1</t>
  </si>
  <si>
    <t>2.1.1</t>
  </si>
  <si>
    <t>2.1.2</t>
  </si>
  <si>
    <t>2.1.3</t>
  </si>
  <si>
    <t>2.1.4</t>
  </si>
  <si>
    <t>2.2.1</t>
  </si>
  <si>
    <t>2.2.2</t>
  </si>
  <si>
    <t>2.2.3</t>
  </si>
  <si>
    <t>3.1.1</t>
  </si>
  <si>
    <t>3.1.2</t>
  </si>
  <si>
    <t>3.1.3</t>
  </si>
  <si>
    <t>3.1.4</t>
  </si>
  <si>
    <t>3.2.1</t>
  </si>
  <si>
    <t>3.2.2</t>
  </si>
  <si>
    <t>3.2.3</t>
  </si>
  <si>
    <t>3.2.4</t>
  </si>
  <si>
    <t>Respondent's score</t>
  </si>
  <si>
    <t>Max score</t>
  </si>
  <si>
    <t>User input needed</t>
  </si>
  <si>
    <t>Step 1: Fill in your background information in the yellow cells</t>
  </si>
  <si>
    <t>Diversity data publication</t>
  </si>
  <si>
    <t>4.1.1</t>
  </si>
  <si>
    <t>4.1.2</t>
  </si>
  <si>
    <t>4.2.1</t>
  </si>
  <si>
    <t>4.2.2</t>
  </si>
  <si>
    <t>2.2.4</t>
  </si>
  <si>
    <t>4.1.3</t>
  </si>
  <si>
    <t>4.1.4</t>
  </si>
  <si>
    <t>4.2.3</t>
  </si>
  <si>
    <t>4.2.4</t>
  </si>
  <si>
    <t>Dimension 1 – Outcome</t>
  </si>
  <si>
    <t>Your %</t>
  </si>
  <si>
    <t>What is the full name of your company?</t>
  </si>
  <si>
    <t>This is your main output page. The sheet will automatically display your background information and final GERS score once you complete the questionnaire</t>
  </si>
  <si>
    <t>Step 3: View your score</t>
  </si>
  <si>
    <t>Full name of the company</t>
  </si>
  <si>
    <t>Term</t>
  </si>
  <si>
    <t>Score * Multiplier</t>
  </si>
  <si>
    <t>User input</t>
  </si>
  <si>
    <t>Your final GERS score is</t>
  </si>
  <si>
    <t>Score summary</t>
  </si>
  <si>
    <t>Background details of the company</t>
  </si>
  <si>
    <t>Common terms used</t>
  </si>
  <si>
    <t>Next steps</t>
  </si>
  <si>
    <t>Review your responses in the Questionnaire sheet to identify the 3-4 practices that are not currently in place or are only partially implemented</t>
  </si>
  <si>
    <t>Prioritising these areas will help you strengthen performance and improve your overall GERS score in the next assessment cycle</t>
  </si>
  <si>
    <t>1.2.1</t>
  </si>
  <si>
    <t>2.3.1</t>
  </si>
  <si>
    <t>2.3.2</t>
  </si>
  <si>
    <t>2.3.3</t>
  </si>
  <si>
    <t>2.3.4</t>
  </si>
  <si>
    <t>2.4.1</t>
  </si>
  <si>
    <t>2.4.2</t>
  </si>
  <si>
    <t>2.4.3</t>
  </si>
  <si>
    <t>2.4.4</t>
  </si>
  <si>
    <t>c)</t>
  </si>
  <si>
    <t>d)</t>
  </si>
  <si>
    <t>Others (please specify)</t>
  </si>
  <si>
    <t>Employee</t>
  </si>
  <si>
    <t>Women employees</t>
  </si>
  <si>
    <t>1.3.1</t>
  </si>
  <si>
    <t xml:space="preserve">Dimension 2: Awareness and accountability </t>
  </si>
  <si>
    <t>Diversity guidelines/ incentives</t>
  </si>
  <si>
    <t>Diversity targets and KPIs</t>
  </si>
  <si>
    <t>In the last/ current financial year, have you trained recruiters/ managers on inclusive hiring practices (e.g., objective assessment)?</t>
  </si>
  <si>
    <t>Do you offer monetary rewards (e.g., cash vouchers) to recruiters/ managers who hire and retain more women compared to their peers?</t>
  </si>
  <si>
    <t>Do you provide a higher per-hire reward to employees for referring women candidates (on-roll and off-roll) compared to men?</t>
  </si>
  <si>
    <t>In the last 6 months, have you reviewed progress against gender diversity target with your leadership and identified initiatives to improve?</t>
  </si>
  <si>
    <t>In the last two years, have you published your gender diversity numbers externally (e.g., website, report)?</t>
  </si>
  <si>
    <t>In the last two years, have you estimated the benefits of hiring women (e.g., % attrition of men vs women) using your data, and shared the findings internally?</t>
  </si>
  <si>
    <t>Have you shared written guidelines to recruiters (in-house/ external) on communicating relevant job details to women candidates (e.g., shift options, showing workplace videos/ photos)?</t>
  </si>
  <si>
    <t>Do you provide part-time work options to employees (e.g., 4-5 hours shift instead of full 8-9 hours shift)?</t>
  </si>
  <si>
    <t xml:space="preserve">Dimension 2 – Awareness and accountability </t>
  </si>
  <si>
    <t xml:space="preserve">Awareness and accountability </t>
  </si>
  <si>
    <t>Go to the 'Questionnaire' sheet</t>
  </si>
  <si>
    <t>Fill the fields in the 'Background' table</t>
  </si>
  <si>
    <t>Go to the 'Questionnaire' sheet. You will see a list of survey questions</t>
  </si>
  <si>
    <t>Go to the 'Score summary' sheet to view your final GERS score</t>
  </si>
  <si>
    <t>e)</t>
  </si>
  <si>
    <t>Break-up of GERS score*</t>
  </si>
  <si>
    <t>In the last/ current financial year, have you recognised (e.g., via social media, internal newsletters) recruiters/ managers who hire and retain more women compared to their peers?</t>
  </si>
  <si>
    <t>Diversity sensitisation and skilling</t>
  </si>
  <si>
    <t>Have you pledged and announced (via internal email, newsletter) a company-level gender diversity target (e.g., x% women) for both on-roll and off-roll entry-level roles?</t>
  </si>
  <si>
    <r>
      <rPr>
        <b/>
        <sz val="11"/>
        <rFont val="Calibri"/>
        <family val="2"/>
        <scheme val="minor"/>
      </rPr>
      <t>Note:</t>
    </r>
    <r>
      <rPr>
        <sz val="11"/>
        <rFont val="Calibri"/>
        <family val="2"/>
        <scheme val="minor"/>
      </rPr>
      <t xml:space="preserve"> Do not edit or modify this sheet</t>
    </r>
  </si>
  <si>
    <t>&gt;=5%</t>
  </si>
  <si>
    <t>&lt;5%</t>
  </si>
  <si>
    <t>Not applicable</t>
  </si>
  <si>
    <t>Calculation table</t>
  </si>
  <si>
    <t>For each question, go to the 'Your Response' column</t>
  </si>
  <si>
    <t>Category</t>
  </si>
  <si>
    <t>Count</t>
  </si>
  <si>
    <t>Total across dimensions</t>
  </si>
  <si>
    <t>Sub-total per dimension</t>
  </si>
  <si>
    <t>Calculated</t>
  </si>
  <si>
    <t>&gt;=20%</t>
  </si>
  <si>
    <t>&gt;=30%</t>
  </si>
  <si>
    <t>&gt;=15%</t>
  </si>
  <si>
    <t>This is the main survey sheet. Here you will enter your background information, and answer all the questions by selecting an option from the dropdown menus in the 'Your Response' column. Your answers will be scored automatically</t>
  </si>
  <si>
    <t>&gt;=10%</t>
  </si>
  <si>
    <t>Estimated time to complete: 20–30 minutes</t>
  </si>
  <si>
    <t xml:space="preserve">Summary of questions </t>
  </si>
  <si>
    <t># of questions included in scoring</t>
  </si>
  <si>
    <t>Total # of questions in the tool</t>
  </si>
  <si>
    <t>Questions under 'outcome' dimension</t>
  </si>
  <si>
    <t>Questions under other dimensions</t>
  </si>
  <si>
    <t>Data based on user input</t>
  </si>
  <si>
    <t xml:space="preserve">Max base score (without multiplier) for </t>
  </si>
  <si>
    <t># of questions where your response is 'Not applicable'</t>
  </si>
  <si>
    <t>*Note: Max score excludes questions where 'Not applicable' is selected as the response</t>
  </si>
  <si>
    <t>Data as per GERS tool</t>
  </si>
  <si>
    <t>POSH – Prevention of Sexual Harassment</t>
  </si>
  <si>
    <t>KPI – Key Performance Indicator</t>
  </si>
  <si>
    <t>PoC – Point of Contact</t>
  </si>
  <si>
    <t>*Acronyms:</t>
  </si>
  <si>
    <t>Have gender diversity KPIs been linked to the performance reviews and incentives of leaders and managers?*</t>
  </si>
  <si>
    <t>In the last/ current financial year, have you conducted any non-POSH gender sensitisation training to address managers’/ employees’ biases?*</t>
  </si>
  <si>
    <t>Is gender sensitisation (beyond POSH training) included in the onboarding module of new entry-level employees?*</t>
  </si>
  <si>
    <t>Do you have a standard practice of assigning a woman PoC (e.g., supervisor, experienced employee) for entry-level women employees to share their concerns on workplace issues?*</t>
  </si>
  <si>
    <t>Whom to interview to score the organisation</t>
  </si>
  <si>
    <t>Click the dropdown menu and select the response that best fits your organisation</t>
  </si>
  <si>
    <t>Table of contents:</t>
  </si>
  <si>
    <t>If a question doesn’t apply to your operational context, select ‘Not applicable’ as the answer wherever allowed</t>
  </si>
  <si>
    <t>b. Information about hiring policies (e.g., recruiter incentives) and key HR policies (e.g., KPI)</t>
  </si>
  <si>
    <t xml:space="preserve">1. Interview someone in the corporate team who has: </t>
  </si>
  <si>
    <t>Workplace practices</t>
  </si>
  <si>
    <t>Infrastructure</t>
  </si>
  <si>
    <t>Outlet</t>
  </si>
  <si>
    <t>Refers to both on-roll and off-roll entry-level employees working in outlets</t>
  </si>
  <si>
    <t>GERS: F&amp;B outlet-based roles</t>
  </si>
  <si>
    <t>Women employees in evening shifts</t>
  </si>
  <si>
    <t>Women employees in kitchen</t>
  </si>
  <si>
    <t>Dimension 3: Workplace practices</t>
  </si>
  <si>
    <t>Inclusive hiring</t>
  </si>
  <si>
    <t>Onboarding and support</t>
  </si>
  <si>
    <t>Dimension 4: Infrastructure</t>
  </si>
  <si>
    <t>Facilities and support</t>
  </si>
  <si>
    <t>Safety provisions</t>
  </si>
  <si>
    <t>What % of employees (on-roll and off-roll), across all shifts and all outlets, are women?</t>
  </si>
  <si>
    <t>What % of employees (on-roll and off-roll) working in shifts ending post ~7 PM, across all outlets, are women?</t>
  </si>
  <si>
    <t>What % of employees (on-roll and off-roll) working in kitchen, across all outlets, are women?</t>
  </si>
  <si>
    <t>Do you include gender diversity guidelines in your franchisee contracts? [Select 'Not applicable' if you don't have franchisee]</t>
  </si>
  <si>
    <t>Have you set gender diversity targets (e.g., x% women) for both on-roll and off-roll entry-level roles at outlet/ cluster level?</t>
  </si>
  <si>
    <t>Have you internally documented the qualitative benefits (e.g., improved customer experience) of hiring women for entry-level roles, and shared with managers?</t>
  </si>
  <si>
    <t>In the last two years, have you externally published content on your gender diversity progress or initiatives for entry-level roles (via news articles, blogs)?</t>
  </si>
  <si>
    <t>Do you use gender-neutral language (e.g., both men and women can apply) in your recruitment collaterals (e.g., job ads)?</t>
  </si>
  <si>
    <t>Do you share existing women employees’ testimonials and/ or offer workplace visits for selected candidates’ family, to build trust and address concerns?</t>
  </si>
  <si>
    <t>Dimension 3 – Workplace practices</t>
  </si>
  <si>
    <t>Do you inform candidates/ new hires about career pathways for entry-level roles (e.g., skills required, indicative timelines for promotions)?</t>
  </si>
  <si>
    <t>Do you offer at least 10 personal/ sick leaves a year for all your employees?</t>
  </si>
  <si>
    <t>Dimension 4 – Infrastructure</t>
  </si>
  <si>
    <t>Do at least 80% of your outlets provide women employees access to safe and private spaces (e.g., changing areas, rest/ break areas, lactation room)?</t>
  </si>
  <si>
    <t>Do all your outlets have adequate lighting and CCTV coverage at key outlet areas (e.g., kitchen, service counters, entry/ exit points)?</t>
  </si>
  <si>
    <t>Do you have a standard practice to inform employees about safety escalation process to follow to report an issue (e.g., aggressive customer)?</t>
  </si>
  <si>
    <t>Do you provide resources (e.g., 24×7 employee helpline, SOS button) for employees to raise alert in emergency situations?</t>
  </si>
  <si>
    <t>Number of F&amp;B outlets (including central kitchens) directly operated</t>
  </si>
  <si>
    <t>Total workforce across all F&amp;B outlets (on-roll + off-roll employees)</t>
  </si>
  <si>
    <t>F&amp;B segments operated by the company</t>
  </si>
  <si>
    <t xml:space="preserve">How many F&amp;B outlets (incl. central kitchens) does your company directly operate? </t>
  </si>
  <si>
    <t>What is the total workforce headcount across the F&amp;B outlets (incl. central kitchens) you directly operate? (include both on-roll and off-roll employees)</t>
  </si>
  <si>
    <t>Which of the following types of F&amp;B segments does your company operate? (Select 'Yes' for all that apply)</t>
  </si>
  <si>
    <t>Dining restaurants (e.g., Casual dining restaurants, Fine dining restaurants)</t>
  </si>
  <si>
    <t>Pubs and bars</t>
  </si>
  <si>
    <t>Cloud kitchens</t>
  </si>
  <si>
    <t>Ice cream parlours</t>
  </si>
  <si>
    <t>Do at least 50% of your outlets offer pick-up and/ or drop support (e.g., common point, door-step) for women employees in late evening (post ~7-8 PM) shifts?</t>
  </si>
  <si>
    <t>Do you provide accommodation and/ or travel (e.g., 2-weeks stay, train tickets) support to women employees migrating for work? [Select 'Not applicable' if you don’t employ migrant women]</t>
  </si>
  <si>
    <t>Have you set a minimum criteria for number of women profiles shortlisted (e.g., at least 2 women profiles for kitchen roles) for any hiring requirement?</t>
  </si>
  <si>
    <t>Do at least 80% of your outlets have washroom access (e.g., outlet owned or in-partnership) for women employees within 5 minutes of walking?</t>
  </si>
  <si>
    <t>In the last/ current financial year, have you conducted any safety trainings (e.g., self-defence, conflict deescalation) for women employees?</t>
  </si>
  <si>
    <t>Do at least 50% of your outlets display workplace conduct posters (e.g., Do’s/ Don’ts for respectful and fair behaviour at work)?</t>
  </si>
  <si>
    <t>1. The survey assesses gender equity performance across four dimensions: (1) Outcome, which includes three parameters; (2) Awareness and accountability, which includes four parameters; (3) Workplace practices, which includes two parameters; and (4) Infrastructure, which includes two parameters
2. Each question in the Outcome dimension is assigned a base score of 4, while each question in other dimensions is assigned a base score of 1, along with a multiplier (e.g., 1x, 2x, 3x) based on the effort/ impact potential. The total score is the sum of scores from all questions
3. Where 'Not applicable' is selected as the response, the question is excluded from both your score and maximum score of that dimension
4. The Excel workbook automatically calculates the total score for each question by applying the relevant multiplier to the base score
5. All scores are aggregated in the summary sheet, providing an overall view of gender equity performance across the four dimensions. Manual calculation is not required</t>
  </si>
  <si>
    <t>This sheet provides step-by-step instructions on whom to interview to score the organisation, and how to navigate this tool to fill in background information, complete the questionnaire, and view the final GERS score</t>
  </si>
  <si>
    <t>Quick service restaurants (QSRs)</t>
  </si>
  <si>
    <t>Cafes and bakeries</t>
  </si>
  <si>
    <t>This GERS (Gender Equity Readiness Scorecard) tool is designed to score F&amp;B services companies on their gender equity performance in entry-level roles in outlets (including central kitchens), and identify areas of improvement</t>
  </si>
  <si>
    <t>Refers to outlets (including central kitchens) directly operated by a F&amp;B services company</t>
  </si>
  <si>
    <t>a. Data (e.g., headcount, gender diversity) of all outlets directly operated by the F&amp;B services company</t>
  </si>
  <si>
    <t>2. Ideally interview the HR Head of the company, but in some cases, you could also interview the CEO (for medium F&amp;B services companies) or senior HR manager (for large F&amp;B services companies)</t>
  </si>
  <si>
    <t xml:space="preserve">This tool:
1. Is designed to be used by either the companies themselves or independent evaluators
2. Is recommended to be used annually/ bi-annually to track progress
3. Has been designed to evaluate all F&amp;B outlets directly operated by a F&amp;B services company
4. Does not include scores on parameters mandated by law (e.g., creche facilities, maternity leave)
5. Can be used effectively by a medium or large organised F&amp;B services company operating one or more of the following: QSRs, dining restaurants, cafes, bakeries, ice cream parlours, pubs, bars, cloud kitchens  </t>
  </si>
  <si>
    <t>Gender Equity Readiness Scorecard (GERS) for F&amp;B outlet-based 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</si>
</sst>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trike/>
      <sz val="11"/>
      <color rgb="FFFF0000"/>
      <name val="Calibri"/>
      <family val="2"/>
      <scheme val="minor"/>
    </font>
    <font>
      <u/>
      <sz val="11"/>
      <color theme="10"/>
      <name val="Calibri"/>
      <family val="2"/>
      <scheme val="minor"/>
    </font>
    <font>
      <sz val="11"/>
      <color theme="9"/>
      <name val="Calibri"/>
      <family val="2"/>
      <scheme val="minor"/>
    </font>
    <font>
      <strike/>
      <sz val="11"/>
      <color theme="9"/>
      <name val="Calibri"/>
      <family val="2"/>
      <scheme val="minor"/>
    </font>
    <font>
      <sz val="11"/>
      <name val="Calibri"/>
      <family val="2"/>
      <scheme val="minor"/>
    </font>
    <font>
      <b/>
      <sz val="11"/>
      <color rgb="FFFF0000"/>
      <name val="Calibri"/>
      <family val="2"/>
      <scheme val="minor"/>
    </font>
    <font>
      <sz val="12"/>
      <color rgb="FFFF0000"/>
      <name val="Calibri"/>
      <family val="2"/>
      <scheme val="minor"/>
    </font>
    <font>
      <i/>
      <sz val="11"/>
      <color theme="1"/>
      <name val="Calibri"/>
      <family val="2"/>
      <scheme val="minor"/>
    </font>
    <font>
      <b/>
      <sz val="11"/>
      <name val="Calibri"/>
      <family val="2"/>
      <scheme val="minor"/>
    </font>
    <font>
      <strike/>
      <sz val="11"/>
      <color theme="1"/>
      <name val="Calibri"/>
      <family val="2"/>
      <scheme val="minor"/>
    </font>
    <font>
      <i/>
      <sz val="11"/>
      <color rgb="FFFF0000"/>
      <name val="Calibri"/>
      <family val="2"/>
      <scheme val="minor"/>
    </font>
    <font>
      <b/>
      <sz val="11"/>
      <color theme="5"/>
      <name val="Calibri"/>
      <family val="2"/>
      <scheme val="minor"/>
    </font>
    <font>
      <i/>
      <sz val="11"/>
      <name val="Calibri"/>
      <family val="2"/>
      <scheme val="minor"/>
    </font>
    <font>
      <sz val="12"/>
      <name val="Calibri"/>
      <family val="2"/>
      <scheme val="minor"/>
    </font>
  </fonts>
  <fills count="10">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166">
    <xf numFmtId="0" fontId="0" fillId="0" borderId="0" xfId="0"/>
    <xf numFmtId="0" fontId="0" fillId="2" borderId="0" xfId="0" applyFill="1"/>
    <xf numFmtId="0" fontId="1" fillId="2" borderId="0" xfId="0" applyFont="1" applyFill="1"/>
    <xf numFmtId="0" fontId="2"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xf>
    <xf numFmtId="0" fontId="2" fillId="0" borderId="1" xfId="0" applyFont="1" applyBorder="1" applyAlignment="1">
      <alignment horizontal="center" vertical="center"/>
    </xf>
    <xf numFmtId="0" fontId="2" fillId="3" borderId="1" xfId="0" applyFont="1" applyFill="1" applyBorder="1" applyAlignment="1">
      <alignment vertical="top" wrapText="1"/>
    </xf>
    <xf numFmtId="0" fontId="0" fillId="2" borderId="0" xfId="0" applyFill="1" applyAlignment="1">
      <alignment vertical="top"/>
    </xf>
    <xf numFmtId="0" fontId="1" fillId="2" borderId="1" xfId="0" applyFont="1" applyFill="1" applyBorder="1" applyAlignment="1">
      <alignment horizontal="center" vertical="center"/>
    </xf>
    <xf numFmtId="0" fontId="0" fillId="0" borderId="1" xfId="0" applyBorder="1"/>
    <xf numFmtId="10" fontId="0" fillId="0" borderId="1" xfId="1" applyNumberFormat="1" applyFont="1" applyBorder="1" applyAlignment="1">
      <alignment vertical="top"/>
    </xf>
    <xf numFmtId="0" fontId="0" fillId="0" borderId="1" xfId="0" applyBorder="1" applyAlignment="1">
      <alignment horizontal="left" vertical="top" wrapText="1"/>
    </xf>
    <xf numFmtId="0" fontId="0" fillId="0" borderId="7" xfId="0" applyBorder="1" applyAlignment="1">
      <alignment vertical="top"/>
    </xf>
    <xf numFmtId="10" fontId="0" fillId="0" borderId="7" xfId="1" applyNumberFormat="1" applyFont="1" applyBorder="1" applyAlignment="1">
      <alignment vertical="top"/>
    </xf>
    <xf numFmtId="0" fontId="0" fillId="0" borderId="1" xfId="0" applyBorder="1" applyAlignment="1">
      <alignment horizontal="center" vertical="center" wrapText="1"/>
    </xf>
    <xf numFmtId="0" fontId="0" fillId="0" borderId="1" xfId="0" applyBorder="1" applyAlignment="1">
      <alignment horizontal="right" vertical="top"/>
    </xf>
    <xf numFmtId="0" fontId="7" fillId="0" borderId="0" xfId="0" applyFont="1"/>
    <xf numFmtId="0" fontId="2" fillId="3" borderId="1" xfId="0" applyFont="1" applyFill="1" applyBorder="1" applyAlignment="1">
      <alignment horizontal="left" vertical="top" wrapText="1"/>
    </xf>
    <xf numFmtId="0" fontId="6" fillId="3" borderId="1" xfId="2" applyFill="1" applyBorder="1" applyAlignment="1">
      <alignment horizontal="left" vertical="top" wrapText="1"/>
    </xf>
    <xf numFmtId="0" fontId="0" fillId="0" borderId="7" xfId="0" applyBorder="1" applyAlignment="1">
      <alignment horizontal="right" vertical="top"/>
    </xf>
    <xf numFmtId="0" fontId="5" fillId="0" borderId="0" xfId="0" applyFont="1"/>
    <xf numFmtId="0" fontId="1" fillId="2" borderId="1" xfId="0" applyFont="1" applyFill="1" applyBorder="1" applyAlignment="1">
      <alignment horizontal="left" vertical="top"/>
    </xf>
    <xf numFmtId="0" fontId="9" fillId="0" borderId="1" xfId="0" applyFont="1" applyBorder="1" applyAlignment="1">
      <alignment horizontal="left" vertical="top" wrapText="1"/>
    </xf>
    <xf numFmtId="0" fontId="12" fillId="0" borderId="0" xfId="0" applyFont="1"/>
    <xf numFmtId="10" fontId="13" fillId="5" borderId="0" xfId="0" applyNumberFormat="1" applyFont="1" applyFill="1"/>
    <xf numFmtId="0" fontId="2" fillId="0" borderId="6"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horizontal="right" vertical="top"/>
    </xf>
    <xf numFmtId="10" fontId="2" fillId="0" borderId="6" xfId="1" applyNumberFormat="1" applyFont="1" applyBorder="1" applyAlignment="1">
      <alignment vertical="top"/>
    </xf>
    <xf numFmtId="0" fontId="0" fillId="0" borderId="1" xfId="0" applyBorder="1" applyAlignment="1">
      <alignment horizontal="right" vertical="top" wrapText="1"/>
    </xf>
    <xf numFmtId="0" fontId="13"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xf numFmtId="0" fontId="1" fillId="2" borderId="1" xfId="0" applyFont="1" applyFill="1" applyBorder="1" applyAlignment="1">
      <alignment vertical="top"/>
    </xf>
    <xf numFmtId="0" fontId="2" fillId="0" borderId="1" xfId="0" applyFont="1" applyBorder="1" applyAlignment="1">
      <alignment horizontal="right"/>
    </xf>
    <xf numFmtId="0" fontId="13" fillId="0" borderId="0" xfId="0" applyFont="1"/>
    <xf numFmtId="0" fontId="0" fillId="7" borderId="1" xfId="0" applyFill="1" applyBorder="1"/>
    <xf numFmtId="0" fontId="0" fillId="8" borderId="1" xfId="0" applyFill="1" applyBorder="1"/>
    <xf numFmtId="0" fontId="0" fillId="8" borderId="1" xfId="0" applyFill="1" applyBorder="1" applyAlignment="1">
      <alignment horizontal="right" vertical="top"/>
    </xf>
    <xf numFmtId="0" fontId="0" fillId="8" borderId="1" xfId="0" applyFill="1" applyBorder="1" applyAlignment="1">
      <alignment vertical="top"/>
    </xf>
    <xf numFmtId="0" fontId="0" fillId="7" borderId="1" xfId="0" applyFill="1" applyBorder="1" applyAlignment="1">
      <alignment vertical="top"/>
    </xf>
    <xf numFmtId="0" fontId="0" fillId="7" borderId="1" xfId="0" quotePrefix="1" applyFill="1" applyBorder="1"/>
    <xf numFmtId="0" fontId="0" fillId="7" borderId="1" xfId="0" applyFill="1" applyBorder="1" applyAlignment="1">
      <alignment horizontal="right"/>
    </xf>
    <xf numFmtId="0" fontId="17" fillId="0" borderId="0" xfId="0" applyFont="1"/>
    <xf numFmtId="0" fontId="0" fillId="6" borderId="0" xfId="0" applyFill="1" applyAlignment="1">
      <alignment vertical="top"/>
    </xf>
    <xf numFmtId="0" fontId="9" fillId="9" borderId="1" xfId="0" applyFont="1" applyFill="1" applyBorder="1" applyAlignment="1">
      <alignment vertical="top"/>
    </xf>
    <xf numFmtId="0" fontId="0" fillId="9" borderId="1" xfId="0" applyFill="1" applyBorder="1" applyAlignment="1">
      <alignment vertical="top"/>
    </xf>
    <xf numFmtId="0" fontId="1" fillId="2" borderId="0" xfId="0" applyFont="1" applyFill="1" applyAlignment="1">
      <alignment horizontal="left"/>
    </xf>
    <xf numFmtId="0" fontId="8" fillId="6" borderId="0" xfId="0" applyFont="1" applyFill="1" applyAlignment="1">
      <alignment vertical="top"/>
    </xf>
    <xf numFmtId="0" fontId="5" fillId="6" borderId="0" xfId="0" applyFont="1" applyFill="1" applyAlignment="1">
      <alignment vertical="top"/>
    </xf>
    <xf numFmtId="0" fontId="4" fillId="6" borderId="0" xfId="0" applyFont="1" applyFill="1" applyAlignment="1">
      <alignment vertical="top"/>
    </xf>
    <xf numFmtId="0" fontId="0" fillId="6" borderId="0" xfId="0" applyFill="1"/>
    <xf numFmtId="0" fontId="7" fillId="6" borderId="0" xfId="0" applyFont="1" applyFill="1"/>
    <xf numFmtId="0" fontId="8" fillId="6" borderId="0" xfId="0" applyFont="1" applyFill="1"/>
    <xf numFmtId="0" fontId="4" fillId="6" borderId="0" xfId="0" applyFont="1" applyFill="1" applyAlignment="1">
      <alignment vertical="top" wrapText="1"/>
    </xf>
    <xf numFmtId="0" fontId="5" fillId="6" borderId="0" xfId="0" applyFont="1" applyFill="1"/>
    <xf numFmtId="0" fontId="2" fillId="6" borderId="0" xfId="0" applyFont="1" applyFill="1"/>
    <xf numFmtId="0" fontId="0" fillId="6" borderId="0" xfId="0" applyFill="1" applyAlignment="1">
      <alignment horizontal="left" vertical="top"/>
    </xf>
    <xf numFmtId="0" fontId="4" fillId="6" borderId="0" xfId="0" applyFont="1" applyFill="1"/>
    <xf numFmtId="0" fontId="11" fillId="6" borderId="0" xfId="0" applyFont="1" applyFill="1"/>
    <xf numFmtId="0" fontId="1" fillId="6" borderId="0" xfId="0" applyFont="1" applyFill="1" applyAlignment="1">
      <alignment vertical="top"/>
    </xf>
    <xf numFmtId="0" fontId="9" fillId="6" borderId="0" xfId="0" applyFont="1" applyFill="1" applyAlignment="1">
      <alignment horizontal="left" vertical="top" wrapText="1"/>
    </xf>
    <xf numFmtId="0" fontId="4" fillId="6" borderId="0" xfId="0" applyFont="1" applyFill="1" applyAlignment="1">
      <alignment horizontal="left" vertical="top"/>
    </xf>
    <xf numFmtId="0" fontId="18" fillId="6" borderId="0" xfId="0" applyFont="1" applyFill="1"/>
    <xf numFmtId="0" fontId="1" fillId="6" borderId="0" xfId="0" applyFont="1" applyFill="1" applyAlignment="1">
      <alignment horizontal="left" vertical="top"/>
    </xf>
    <xf numFmtId="10" fontId="0" fillId="6" borderId="0" xfId="1" applyNumberFormat="1" applyFont="1" applyFill="1" applyBorder="1" applyAlignment="1">
      <alignment vertical="top"/>
    </xf>
    <xf numFmtId="0" fontId="14" fillId="6" borderId="0" xfId="0" applyFont="1" applyFill="1"/>
    <xf numFmtId="10" fontId="2" fillId="6" borderId="0" xfId="1" applyNumberFormat="1" applyFont="1" applyFill="1" applyBorder="1" applyAlignment="1">
      <alignment vertical="top"/>
    </xf>
    <xf numFmtId="0" fontId="15" fillId="6" borderId="0" xfId="0" quotePrefix="1" applyFont="1" applyFill="1"/>
    <xf numFmtId="0" fontId="10" fillId="6" borderId="0" xfId="0"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vertical="top"/>
    </xf>
    <xf numFmtId="0" fontId="10" fillId="6" borderId="0" xfId="0" applyFont="1" applyFill="1" applyAlignment="1">
      <alignment vertical="top"/>
    </xf>
    <xf numFmtId="0" fontId="13" fillId="6" borderId="0" xfId="0" applyFont="1" applyFill="1" applyAlignment="1">
      <alignment vertical="top"/>
    </xf>
    <xf numFmtId="0" fontId="16" fillId="6" borderId="0" xfId="0" applyFont="1" applyFill="1"/>
    <xf numFmtId="0" fontId="0" fillId="6" borderId="0" xfId="0" applyFill="1" applyAlignment="1">
      <alignment horizontal="left"/>
    </xf>
    <xf numFmtId="0" fontId="9" fillId="6" borderId="0" xfId="0" applyFont="1" applyFill="1" applyAlignment="1">
      <alignment vertical="top"/>
    </xf>
    <xf numFmtId="0" fontId="9" fillId="6" borderId="0" xfId="0" applyFont="1" applyFill="1"/>
    <xf numFmtId="0" fontId="9" fillId="6" borderId="0" xfId="0" applyFont="1" applyFill="1" applyAlignment="1">
      <alignment horizontal="right" vertical="top"/>
    </xf>
    <xf numFmtId="0" fontId="9" fillId="6" borderId="0" xfId="0" applyFont="1" applyFill="1" applyAlignment="1">
      <alignment horizontal="left" vertical="top"/>
    </xf>
    <xf numFmtId="0" fontId="9" fillId="6" borderId="0" xfId="0" applyFont="1" applyFill="1" applyAlignment="1">
      <alignment horizontal="right" vertical="top" wrapText="1"/>
    </xf>
    <xf numFmtId="0" fontId="2" fillId="0" borderId="1" xfId="0" applyFont="1" applyBorder="1" applyAlignment="1">
      <alignment horizontal="center" vertical="top"/>
    </xf>
    <xf numFmtId="0" fontId="13" fillId="3" borderId="5" xfId="0" applyFont="1" applyFill="1" applyBorder="1" applyAlignment="1">
      <alignment vertical="top" wrapText="1"/>
    </xf>
    <xf numFmtId="0" fontId="13" fillId="3" borderId="7" xfId="0" applyFont="1" applyFill="1" applyBorder="1" applyAlignment="1">
      <alignment vertical="top" wrapText="1"/>
    </xf>
    <xf numFmtId="0" fontId="9" fillId="6" borderId="5" xfId="0" applyFont="1" applyFill="1" applyBorder="1" applyAlignment="1">
      <alignment vertical="top" wrapText="1"/>
    </xf>
    <xf numFmtId="0" fontId="9" fillId="6" borderId="8" xfId="0" applyFont="1" applyFill="1" applyBorder="1" applyAlignment="1">
      <alignment horizontal="left" vertical="top" wrapText="1" indent="1"/>
    </xf>
    <xf numFmtId="0" fontId="9" fillId="6" borderId="6" xfId="0" applyFont="1" applyFill="1" applyBorder="1" applyAlignment="1">
      <alignment vertical="top" wrapText="1"/>
    </xf>
    <xf numFmtId="0" fontId="9" fillId="6" borderId="5" xfId="0" applyFont="1" applyFill="1" applyBorder="1" applyAlignment="1">
      <alignment horizontal="left" vertical="top"/>
    </xf>
    <xf numFmtId="0" fontId="9" fillId="6" borderId="8" xfId="0" applyFont="1" applyFill="1" applyBorder="1" applyAlignment="1">
      <alignment horizontal="left" vertical="top"/>
    </xf>
    <xf numFmtId="0" fontId="9" fillId="6" borderId="8" xfId="0" applyFont="1" applyFill="1" applyBorder="1" applyAlignment="1">
      <alignment horizontal="left" vertical="top" indent="1"/>
    </xf>
    <xf numFmtId="0" fontId="9" fillId="6" borderId="6" xfId="0" applyFont="1" applyFill="1" applyBorder="1" applyAlignment="1">
      <alignment horizontal="left" vertical="top" indent="1"/>
    </xf>
    <xf numFmtId="0" fontId="9" fillId="4" borderId="5"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0" fillId="4" borderId="1" xfId="0" applyFill="1" applyBorder="1" applyAlignment="1" applyProtection="1">
      <alignment horizontal="left" vertical="top" wrapText="1"/>
      <protection locked="0"/>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1" xfId="0" applyFont="1" applyFill="1" applyBorder="1" applyAlignment="1">
      <alignment horizontal="left" vertical="top" wrapText="1"/>
    </xf>
    <xf numFmtId="0" fontId="9" fillId="6" borderId="1" xfId="0" applyFont="1" applyFill="1" applyBorder="1" applyAlignment="1">
      <alignment horizontal="left"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13" fillId="0" borderId="1" xfId="0" applyFont="1" applyBorder="1" applyAlignment="1">
      <alignment horizontal="left" vertical="top"/>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6" xfId="0" applyFont="1" applyFill="1" applyBorder="1" applyAlignment="1">
      <alignment horizontal="left" vertical="top" wrapText="1"/>
    </xf>
    <xf numFmtId="0" fontId="13" fillId="3" borderId="13" xfId="0" applyFont="1" applyFill="1" applyBorder="1" applyAlignment="1">
      <alignment horizontal="left" vertical="top" wrapText="1"/>
    </xf>
    <xf numFmtId="0" fontId="13" fillId="3" borderId="15"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12" xfId="0" applyFont="1" applyFill="1" applyBorder="1" applyAlignment="1">
      <alignment horizontal="left" vertical="top" wrapText="1"/>
    </xf>
    <xf numFmtId="0" fontId="13" fillId="3" borderId="14" xfId="0" applyFont="1" applyFill="1" applyBorder="1" applyAlignment="1">
      <alignment horizontal="left" vertical="top" wrapText="1"/>
    </xf>
    <xf numFmtId="0" fontId="1" fillId="2" borderId="1" xfId="0" applyFont="1" applyFill="1" applyBorder="1" applyAlignment="1">
      <alignment horizontal="left" vertical="top"/>
    </xf>
    <xf numFmtId="0" fontId="9" fillId="4" borderId="2" xfId="0" applyFont="1" applyFill="1" applyBorder="1" applyAlignment="1">
      <alignment horizontal="left" vertical="top"/>
    </xf>
    <xf numFmtId="0" fontId="9" fillId="4" borderId="4"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6" xfId="0" applyFont="1" applyFill="1" applyBorder="1" applyAlignment="1">
      <alignment horizontal="left" vertical="top" wrapText="1"/>
    </xf>
    <xf numFmtId="0" fontId="9" fillId="0" borderId="1" xfId="0" applyFont="1" applyBorder="1" applyAlignment="1">
      <alignment horizontal="left" vertical="top" wrapText="1"/>
    </xf>
    <xf numFmtId="0" fontId="1" fillId="2" borderId="1" xfId="0" applyFont="1" applyFill="1" applyBorder="1" applyAlignment="1">
      <alignment horizontal="center" vertical="top"/>
    </xf>
    <xf numFmtId="0" fontId="13" fillId="3" borderId="1" xfId="0" applyFont="1" applyFill="1" applyBorder="1" applyAlignment="1">
      <alignment horizontal="center" vertical="top"/>
    </xf>
    <xf numFmtId="0" fontId="12" fillId="6" borderId="16" xfId="0" applyFont="1" applyFill="1" applyBorder="1" applyAlignment="1">
      <alignment horizontal="left" vertical="top" wrapText="1" indent="2"/>
    </xf>
    <xf numFmtId="0" fontId="12" fillId="6" borderId="13" xfId="0" applyFont="1" applyFill="1" applyBorder="1" applyAlignment="1">
      <alignment horizontal="left" vertical="top" wrapText="1" indent="2"/>
    </xf>
    <xf numFmtId="0" fontId="12" fillId="6" borderId="15" xfId="0" applyFont="1" applyFill="1" applyBorder="1" applyAlignment="1">
      <alignment horizontal="left" vertical="top" wrapText="1" indent="2"/>
    </xf>
    <xf numFmtId="0" fontId="12" fillId="6" borderId="9" xfId="0" applyFont="1" applyFill="1" applyBorder="1" applyAlignment="1">
      <alignment horizontal="left" vertical="top" wrapText="1" indent="2"/>
    </xf>
    <xf numFmtId="0" fontId="12" fillId="6" borderId="0" xfId="0" applyFont="1" applyFill="1" applyAlignment="1">
      <alignment horizontal="left" vertical="top" wrapText="1" indent="2"/>
    </xf>
    <xf numFmtId="0" fontId="12" fillId="6" borderId="10" xfId="0" applyFont="1" applyFill="1" applyBorder="1" applyAlignment="1">
      <alignment horizontal="left" vertical="top" wrapText="1" indent="2"/>
    </xf>
    <xf numFmtId="0" fontId="17" fillId="6" borderId="11" xfId="0" applyFont="1" applyFill="1" applyBorder="1" applyAlignment="1">
      <alignment horizontal="left" vertical="top" wrapText="1" indent="2"/>
    </xf>
    <xf numFmtId="0" fontId="17" fillId="6" borderId="12" xfId="0" applyFont="1" applyFill="1" applyBorder="1" applyAlignment="1">
      <alignment horizontal="left" vertical="top" wrapText="1" indent="2"/>
    </xf>
    <xf numFmtId="0" fontId="9" fillId="0" borderId="1" xfId="0" applyFont="1" applyBorder="1" applyAlignment="1">
      <alignment horizontal="left" vertical="top"/>
    </xf>
    <xf numFmtId="0" fontId="13" fillId="3" borderId="1" xfId="0" applyFont="1" applyFill="1" applyBorder="1" applyAlignment="1">
      <alignment horizontal="left" vertical="top" wrapText="1"/>
    </xf>
    <xf numFmtId="0" fontId="13" fillId="3" borderId="5"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1" xfId="0" applyFont="1" applyFill="1" applyBorder="1" applyAlignment="1">
      <alignment horizontal="center" vertical="center"/>
    </xf>
    <xf numFmtId="0" fontId="9" fillId="0" borderId="1" xfId="0" applyFont="1" applyBorder="1" applyAlignment="1">
      <alignment horizontal="left"/>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D317-645F-4C96-BC58-4AC5EFB208E3}">
  <sheetPr codeName="Sheet2"/>
  <dimension ref="B1:H16"/>
  <sheetViews>
    <sheetView tabSelected="1" zoomScaleNormal="100" workbookViewId="0">
      <pane ySplit="3" topLeftCell="A4" activePane="bottomLeft" state="frozen"/>
      <selection pane="bottomLeft"/>
    </sheetView>
  </sheetViews>
  <sheetFormatPr defaultColWidth="8.81640625" defaultRowHeight="14.5" x14ac:dyDescent="0.35"/>
  <cols>
    <col min="1" max="1" width="1.81640625" style="47" customWidth="1"/>
    <col min="2" max="2" width="14.36328125" style="47" customWidth="1"/>
    <col min="3" max="3" width="93.6328125" style="47" customWidth="1"/>
    <col min="4" max="16384" width="8.81640625" style="47"/>
  </cols>
  <sheetData>
    <row r="1" spans="2:8" s="10" customFormat="1" x14ac:dyDescent="0.35"/>
    <row r="2" spans="2:8" s="10" customFormat="1" x14ac:dyDescent="0.35">
      <c r="B2" s="2" t="s">
        <v>216</v>
      </c>
    </row>
    <row r="3" spans="2:8" s="10" customFormat="1" x14ac:dyDescent="0.35"/>
    <row r="4" spans="2:8" x14ac:dyDescent="0.35">
      <c r="C4" s="51"/>
      <c r="D4" s="52"/>
    </row>
    <row r="5" spans="2:8" ht="43.5" x14ac:dyDescent="0.35">
      <c r="B5" s="20" t="s">
        <v>29</v>
      </c>
      <c r="C5" s="25" t="s">
        <v>211</v>
      </c>
      <c r="F5" s="53"/>
      <c r="H5" s="51"/>
    </row>
    <row r="6" spans="2:8" x14ac:dyDescent="0.35">
      <c r="C6" s="51"/>
      <c r="D6" s="52"/>
    </row>
    <row r="7" spans="2:8" ht="101.5" x14ac:dyDescent="0.35">
      <c r="B7" s="20" t="s">
        <v>30</v>
      </c>
      <c r="C7" s="25" t="s">
        <v>215</v>
      </c>
      <c r="D7" s="53"/>
    </row>
    <row r="8" spans="2:8" x14ac:dyDescent="0.35">
      <c r="C8" s="51"/>
      <c r="D8" s="52"/>
    </row>
    <row r="9" spans="2:8" x14ac:dyDescent="0.35">
      <c r="B9" s="7" t="s">
        <v>157</v>
      </c>
      <c r="C9" s="6"/>
    </row>
    <row r="10" spans="2:8" x14ac:dyDescent="0.35">
      <c r="C10" s="51"/>
      <c r="D10" s="52"/>
    </row>
    <row r="11" spans="2:8" x14ac:dyDescent="0.35">
      <c r="B11" s="11" t="s">
        <v>9</v>
      </c>
      <c r="C11" s="11" t="s">
        <v>10</v>
      </c>
    </row>
    <row r="12" spans="2:8" ht="29" x14ac:dyDescent="0.35">
      <c r="B12" s="21" t="s">
        <v>27</v>
      </c>
      <c r="C12" s="14" t="s">
        <v>208</v>
      </c>
      <c r="D12" s="52"/>
    </row>
    <row r="13" spans="2:8" ht="29" x14ac:dyDescent="0.35">
      <c r="B13" s="21" t="s">
        <v>77</v>
      </c>
      <c r="C13" s="14" t="s">
        <v>70</v>
      </c>
      <c r="D13" s="52"/>
    </row>
    <row r="14" spans="2:8" ht="43.5" x14ac:dyDescent="0.35">
      <c r="B14" s="21" t="s">
        <v>11</v>
      </c>
      <c r="C14" s="25" t="s">
        <v>134</v>
      </c>
    </row>
    <row r="16" spans="2:8" x14ac:dyDescent="0.35">
      <c r="B16" s="51"/>
    </row>
  </sheetData>
  <sheetProtection sheet="1" objects="1" scenarios="1"/>
  <hyperlinks>
    <hyperlink ref="B12" location="'How to use'!A1" display="How to use" xr:uid="{6BB1D18C-BD5E-4BF2-AF85-78889615B888}"/>
    <hyperlink ref="B14" location="Questionnaire!A1" display="Questionnaire" xr:uid="{0801CF00-49FB-490A-A978-C37EAB47684B}"/>
    <hyperlink ref="B13" location="'Score summary'!A1" display="Score summary" xr:uid="{1FECA284-42F9-4055-84B3-3C65E714E25D}"/>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7E14-811E-4FA6-ABE2-9BF3FF801AB3}">
  <sheetPr codeName="Sheet3"/>
  <dimension ref="B1:D40"/>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4" customWidth="1"/>
    <col min="2" max="2" width="23.54296875" style="54" customWidth="1"/>
    <col min="3" max="3" width="99.54296875" style="54" bestFit="1" customWidth="1"/>
    <col min="4" max="4" width="59.54296875" style="54" customWidth="1"/>
    <col min="5" max="16384" width="8.81640625" style="54"/>
  </cols>
  <sheetData>
    <row r="1" spans="2:4" s="1" customFormat="1" x14ac:dyDescent="0.35"/>
    <row r="2" spans="2:4" s="1" customFormat="1" x14ac:dyDescent="0.35">
      <c r="B2" s="2" t="s">
        <v>26</v>
      </c>
    </row>
    <row r="3" spans="2:4" s="1" customFormat="1" x14ac:dyDescent="0.35"/>
    <row r="5" spans="2:4" x14ac:dyDescent="0.35">
      <c r="B5" s="100" t="s">
        <v>155</v>
      </c>
      <c r="C5" s="87" t="s">
        <v>160</v>
      </c>
      <c r="D5" s="53"/>
    </row>
    <row r="6" spans="2:4" ht="13.5" customHeight="1" x14ac:dyDescent="0.35">
      <c r="B6" s="101"/>
      <c r="C6" s="88" t="s">
        <v>213</v>
      </c>
      <c r="D6" s="53"/>
    </row>
    <row r="7" spans="2:4" x14ac:dyDescent="0.35">
      <c r="B7" s="101"/>
      <c r="C7" s="88" t="s">
        <v>159</v>
      </c>
      <c r="D7" s="53"/>
    </row>
    <row r="8" spans="2:4" ht="29" customHeight="1" x14ac:dyDescent="0.35">
      <c r="B8" s="102"/>
      <c r="C8" s="89" t="s">
        <v>214</v>
      </c>
      <c r="D8" s="53"/>
    </row>
    <row r="10" spans="2:4" x14ac:dyDescent="0.35">
      <c r="B10" s="98" t="s">
        <v>26</v>
      </c>
      <c r="C10" s="90" t="s">
        <v>136</v>
      </c>
      <c r="D10" s="55"/>
    </row>
    <row r="11" spans="2:4" x14ac:dyDescent="0.35">
      <c r="B11" s="98"/>
      <c r="C11" s="91"/>
      <c r="D11" s="55"/>
    </row>
    <row r="12" spans="2:4" x14ac:dyDescent="0.35">
      <c r="B12" s="98"/>
      <c r="C12" s="91" t="s">
        <v>56</v>
      </c>
      <c r="D12" s="55"/>
    </row>
    <row r="13" spans="2:4" x14ac:dyDescent="0.35">
      <c r="B13" s="98"/>
      <c r="C13" s="92" t="s">
        <v>111</v>
      </c>
    </row>
    <row r="14" spans="2:4" x14ac:dyDescent="0.35">
      <c r="B14" s="98"/>
      <c r="C14" s="92" t="s">
        <v>112</v>
      </c>
    </row>
    <row r="15" spans="2:4" x14ac:dyDescent="0.35">
      <c r="B15" s="98"/>
      <c r="C15" s="91"/>
    </row>
    <row r="16" spans="2:4" x14ac:dyDescent="0.35">
      <c r="B16" s="98"/>
      <c r="C16" s="91" t="s">
        <v>28</v>
      </c>
    </row>
    <row r="17" spans="2:4" x14ac:dyDescent="0.35">
      <c r="B17" s="98"/>
      <c r="C17" s="92" t="s">
        <v>113</v>
      </c>
    </row>
    <row r="18" spans="2:4" x14ac:dyDescent="0.35">
      <c r="B18" s="98"/>
      <c r="C18" s="92" t="s">
        <v>125</v>
      </c>
    </row>
    <row r="19" spans="2:4" x14ac:dyDescent="0.35">
      <c r="B19" s="98"/>
      <c r="C19" s="92" t="s">
        <v>156</v>
      </c>
    </row>
    <row r="20" spans="2:4" x14ac:dyDescent="0.35">
      <c r="B20" s="98"/>
      <c r="C20" s="92" t="s">
        <v>158</v>
      </c>
    </row>
    <row r="21" spans="2:4" x14ac:dyDescent="0.35">
      <c r="B21" s="98"/>
      <c r="C21" s="91"/>
    </row>
    <row r="22" spans="2:4" x14ac:dyDescent="0.35">
      <c r="B22" s="98"/>
      <c r="C22" s="91" t="s">
        <v>71</v>
      </c>
    </row>
    <row r="23" spans="2:4" x14ac:dyDescent="0.35">
      <c r="B23" s="98"/>
      <c r="C23" s="93" t="s">
        <v>114</v>
      </c>
      <c r="D23" s="56"/>
    </row>
    <row r="25" spans="2:4" ht="14.5" customHeight="1" x14ac:dyDescent="0.35">
      <c r="B25" s="99" t="s">
        <v>33</v>
      </c>
      <c r="C25" s="103" t="s">
        <v>207</v>
      </c>
      <c r="D25" s="56"/>
    </row>
    <row r="26" spans="2:4" x14ac:dyDescent="0.35">
      <c r="B26" s="99"/>
      <c r="C26" s="103"/>
      <c r="D26" s="52"/>
    </row>
    <row r="27" spans="2:4" x14ac:dyDescent="0.35">
      <c r="B27" s="99"/>
      <c r="C27" s="103"/>
    </row>
    <row r="28" spans="2:4" x14ac:dyDescent="0.35">
      <c r="B28" s="99"/>
      <c r="C28" s="103"/>
    </row>
    <row r="29" spans="2:4" x14ac:dyDescent="0.35">
      <c r="B29" s="99"/>
      <c r="C29" s="103"/>
      <c r="D29" s="57"/>
    </row>
    <row r="30" spans="2:4" x14ac:dyDescent="0.35">
      <c r="B30" s="99"/>
      <c r="C30" s="103"/>
      <c r="D30" s="58"/>
    </row>
    <row r="31" spans="2:4" x14ac:dyDescent="0.35">
      <c r="B31" s="99"/>
      <c r="C31" s="103"/>
    </row>
    <row r="32" spans="2:4" x14ac:dyDescent="0.35">
      <c r="B32" s="99"/>
      <c r="C32" s="103"/>
    </row>
    <row r="33" spans="2:3" x14ac:dyDescent="0.35">
      <c r="B33" s="99"/>
      <c r="C33" s="103"/>
    </row>
    <row r="34" spans="2:3" x14ac:dyDescent="0.35">
      <c r="B34" s="99"/>
      <c r="C34" s="103"/>
    </row>
    <row r="35" spans="2:3" x14ac:dyDescent="0.35">
      <c r="B35" s="99"/>
      <c r="C35" s="103"/>
    </row>
    <row r="36" spans="2:3" x14ac:dyDescent="0.35">
      <c r="B36" s="99"/>
      <c r="C36" s="103"/>
    </row>
    <row r="37" spans="2:3" x14ac:dyDescent="0.35">
      <c r="B37" s="99"/>
      <c r="C37" s="103"/>
    </row>
    <row r="38" spans="2:3" x14ac:dyDescent="0.35">
      <c r="B38" s="99"/>
      <c r="C38" s="103"/>
    </row>
    <row r="39" spans="2:3" x14ac:dyDescent="0.35">
      <c r="B39" s="99"/>
      <c r="C39" s="103"/>
    </row>
    <row r="40" spans="2:3" x14ac:dyDescent="0.35">
      <c r="B40" s="99"/>
      <c r="C40" s="103"/>
    </row>
  </sheetData>
  <sheetProtection sheet="1" objects="1" scenarios="1"/>
  <mergeCells count="4">
    <mergeCell ref="B10:B23"/>
    <mergeCell ref="B25:B40"/>
    <mergeCell ref="B5:B8"/>
    <mergeCell ref="C25:C4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30C1-6B36-418D-8E81-B43C0E2A469B}">
  <sheetPr codeName="Sheet4"/>
  <dimension ref="B1:M42"/>
  <sheetViews>
    <sheetView workbookViewId="0">
      <pane ySplit="3" topLeftCell="A4" activePane="bottomLeft" state="frozen"/>
      <selection pane="bottomLeft"/>
    </sheetView>
  </sheetViews>
  <sheetFormatPr defaultColWidth="8.81640625" defaultRowHeight="14.5" x14ac:dyDescent="0.35"/>
  <cols>
    <col min="1" max="1" width="1.81640625" style="54" customWidth="1"/>
    <col min="2" max="2" width="29.81640625" style="54" customWidth="1"/>
    <col min="3" max="7" width="13.90625" style="54" customWidth="1"/>
    <col min="8" max="16384" width="8.81640625" style="54"/>
  </cols>
  <sheetData>
    <row r="1" spans="2:13" s="1" customFormat="1" x14ac:dyDescent="0.35"/>
    <row r="2" spans="2:13" s="1" customFormat="1" x14ac:dyDescent="0.35">
      <c r="B2" s="2" t="s">
        <v>8</v>
      </c>
    </row>
    <row r="3" spans="2:13" s="1" customFormat="1" x14ac:dyDescent="0.35"/>
    <row r="5" spans="2:13" x14ac:dyDescent="0.35">
      <c r="B5" s="59" t="s">
        <v>78</v>
      </c>
      <c r="C5" s="23"/>
    </row>
    <row r="6" spans="2:13" x14ac:dyDescent="0.35">
      <c r="B6" s="59"/>
      <c r="C6" s="58"/>
    </row>
    <row r="7" spans="2:13" x14ac:dyDescent="0.35">
      <c r="B7" s="104" t="s">
        <v>10</v>
      </c>
      <c r="C7" s="105"/>
      <c r="D7" s="105"/>
      <c r="E7" s="105"/>
      <c r="F7" s="105"/>
      <c r="G7" s="106"/>
      <c r="H7" s="104" t="s">
        <v>75</v>
      </c>
      <c r="I7" s="105"/>
      <c r="J7" s="105"/>
      <c r="K7" s="105"/>
      <c r="L7" s="106"/>
    </row>
    <row r="8" spans="2:13" x14ac:dyDescent="0.35">
      <c r="B8" s="98" t="s">
        <v>72</v>
      </c>
      <c r="C8" s="121"/>
      <c r="D8" s="121"/>
      <c r="E8" s="121"/>
      <c r="F8" s="121"/>
      <c r="G8" s="122"/>
      <c r="H8" s="107" t="str">
        <f>IF(LEN(Questionnaire!E12)=0,"",Questionnaire!E12)</f>
        <v/>
      </c>
      <c r="I8" s="107"/>
      <c r="J8" s="107"/>
      <c r="K8" s="107"/>
      <c r="L8" s="107"/>
    </row>
    <row r="9" spans="2:13" ht="14.5" customHeight="1" x14ac:dyDescent="0.35">
      <c r="B9" s="123" t="s">
        <v>191</v>
      </c>
      <c r="C9" s="124"/>
      <c r="D9" s="124"/>
      <c r="E9" s="124"/>
      <c r="F9" s="124"/>
      <c r="G9" s="125"/>
      <c r="H9" s="107" t="str">
        <f>IF(LEN(Questionnaire!E13)=0,"",Questionnaire!E13)</f>
        <v/>
      </c>
      <c r="I9" s="107"/>
      <c r="J9" s="107"/>
      <c r="K9" s="107"/>
      <c r="L9" s="107"/>
    </row>
    <row r="10" spans="2:13" ht="14.5" customHeight="1" x14ac:dyDescent="0.35">
      <c r="B10" s="123" t="s">
        <v>192</v>
      </c>
      <c r="C10" s="124"/>
      <c r="D10" s="124"/>
      <c r="E10" s="124"/>
      <c r="F10" s="124"/>
      <c r="G10" s="125"/>
      <c r="H10" s="108" t="str">
        <f>IF(LEN(Questionnaire!E14)=0,"",Questionnaire!E14)</f>
        <v/>
      </c>
      <c r="I10" s="109"/>
      <c r="J10" s="109"/>
      <c r="K10" s="109"/>
      <c r="L10" s="110"/>
      <c r="M10" s="61"/>
    </row>
    <row r="11" spans="2:13" ht="15.5" customHeight="1" x14ac:dyDescent="0.35">
      <c r="B11" s="126" t="s">
        <v>193</v>
      </c>
      <c r="C11" s="127"/>
      <c r="D11" s="127"/>
      <c r="E11" s="127"/>
      <c r="F11" s="127"/>
      <c r="G11" s="128"/>
      <c r="H11" s="111" t="str" cm="1">
        <f t="array" ref="H11">_xlfn.TEXTJOIN(", ", TRUE,
    IFERROR(_xlfn._xlws.FILTER(Questionnaire!B16:B21, Questionnaire!E16:E21="Yes"), ""),
    IF(Questionnaire!E22&lt;&gt;"", Questionnaire!E22, "")
)</f>
        <v/>
      </c>
      <c r="I11" s="112"/>
      <c r="J11" s="112"/>
      <c r="K11" s="112"/>
      <c r="L11" s="113"/>
    </row>
    <row r="12" spans="2:13" ht="15.5" customHeight="1" x14ac:dyDescent="0.35">
      <c r="B12" s="129"/>
      <c r="C12" s="130"/>
      <c r="D12" s="130"/>
      <c r="E12" s="130"/>
      <c r="F12" s="130"/>
      <c r="G12" s="131"/>
      <c r="H12" s="114"/>
      <c r="I12" s="115"/>
      <c r="J12" s="115"/>
      <c r="K12" s="115"/>
      <c r="L12" s="116"/>
    </row>
    <row r="13" spans="2:13" ht="15.5" customHeight="1" x14ac:dyDescent="0.35">
      <c r="B13" s="129"/>
      <c r="C13" s="130"/>
      <c r="D13" s="130"/>
      <c r="E13" s="130"/>
      <c r="F13" s="130"/>
      <c r="G13" s="131"/>
      <c r="H13" s="114"/>
      <c r="I13" s="115"/>
      <c r="J13" s="115"/>
      <c r="K13" s="115"/>
      <c r="L13" s="116"/>
    </row>
    <row r="14" spans="2:13" ht="15.5" customHeight="1" x14ac:dyDescent="0.35">
      <c r="B14" s="129"/>
      <c r="C14" s="130"/>
      <c r="D14" s="130"/>
      <c r="E14" s="130"/>
      <c r="F14" s="130"/>
      <c r="G14" s="131"/>
      <c r="H14" s="114"/>
      <c r="I14" s="115"/>
      <c r="J14" s="115"/>
      <c r="K14" s="115"/>
      <c r="L14" s="116"/>
    </row>
    <row r="15" spans="2:13" ht="15.5" customHeight="1" x14ac:dyDescent="0.35">
      <c r="B15" s="129"/>
      <c r="C15" s="130"/>
      <c r="D15" s="130"/>
      <c r="E15" s="130"/>
      <c r="F15" s="130"/>
      <c r="G15" s="131"/>
      <c r="H15" s="114"/>
      <c r="I15" s="115"/>
      <c r="J15" s="115"/>
      <c r="K15" s="115"/>
      <c r="L15" s="116"/>
    </row>
    <row r="16" spans="2:13" ht="15.5" customHeight="1" x14ac:dyDescent="0.35">
      <c r="B16" s="129"/>
      <c r="C16" s="130"/>
      <c r="D16" s="130"/>
      <c r="E16" s="130"/>
      <c r="F16" s="130"/>
      <c r="G16" s="131"/>
      <c r="H16" s="114"/>
      <c r="I16" s="115"/>
      <c r="J16" s="115"/>
      <c r="K16" s="115"/>
      <c r="L16" s="116"/>
    </row>
    <row r="17" spans="2:12" ht="15.5" customHeight="1" x14ac:dyDescent="0.35">
      <c r="B17" s="132"/>
      <c r="C17" s="133"/>
      <c r="D17" s="133"/>
      <c r="E17" s="133"/>
      <c r="F17" s="133"/>
      <c r="G17" s="134"/>
      <c r="H17" s="117"/>
      <c r="I17" s="118"/>
      <c r="J17" s="118"/>
      <c r="K17" s="118"/>
      <c r="L17" s="119"/>
    </row>
    <row r="18" spans="2:12" x14ac:dyDescent="0.35">
      <c r="B18" s="59"/>
      <c r="C18" s="58"/>
    </row>
    <row r="19" spans="2:12" ht="15.5" x14ac:dyDescent="0.35">
      <c r="B19" s="38" t="s">
        <v>137</v>
      </c>
      <c r="C19" s="72"/>
      <c r="D19" s="72"/>
      <c r="E19" s="60"/>
      <c r="F19" s="60"/>
      <c r="G19" s="60"/>
      <c r="H19" s="60"/>
      <c r="I19" s="60"/>
      <c r="J19" s="62"/>
    </row>
    <row r="20" spans="2:12" x14ac:dyDescent="0.35">
      <c r="B20" s="59"/>
      <c r="C20" s="58"/>
    </row>
    <row r="21" spans="2:12" ht="15.5" x14ac:dyDescent="0.35">
      <c r="B21" s="135" t="s">
        <v>126</v>
      </c>
      <c r="C21" s="135"/>
      <c r="D21" s="135"/>
      <c r="E21" s="36" t="s">
        <v>127</v>
      </c>
      <c r="F21" s="63"/>
      <c r="G21" s="63"/>
      <c r="H21" s="60"/>
      <c r="I21" s="60"/>
      <c r="J21" s="62"/>
    </row>
    <row r="22" spans="2:12" ht="15.5" x14ac:dyDescent="0.35">
      <c r="B22" s="120" t="s">
        <v>139</v>
      </c>
      <c r="C22" s="120"/>
      <c r="D22" s="120"/>
      <c r="E22" s="25">
        <f>COUNTA(Questionnaire!C33:C35)+COUNTA(Questionnaire!C40:C55)+COUNTA(Questionnaire!C60:C67)+COUNTA(Questionnaire!C72:C79)</f>
        <v>35</v>
      </c>
      <c r="F22" s="64"/>
      <c r="G22" s="64"/>
      <c r="H22" s="65"/>
      <c r="I22" s="60"/>
      <c r="J22" s="66"/>
    </row>
    <row r="23" spans="2:12" ht="15.5" x14ac:dyDescent="0.35">
      <c r="B23" s="120" t="s">
        <v>144</v>
      </c>
      <c r="C23" s="120"/>
      <c r="D23" s="120"/>
      <c r="E23" s="25">
        <f>COUNTIF(Questionnaire!E33:E35,"Not applicable")+COUNTIF(Questionnaire!E40:E55,"Not applicable")+COUNTIF(Questionnaire!E60:E67,"Not applicable")+COUNTIF(Questionnaire!E72:E79, "Not applicable")</f>
        <v>0</v>
      </c>
      <c r="F23" s="64"/>
      <c r="G23" s="64"/>
      <c r="H23" s="65"/>
      <c r="I23" s="60"/>
      <c r="J23" s="66"/>
    </row>
    <row r="24" spans="2:12" ht="15.5" x14ac:dyDescent="0.35">
      <c r="B24" s="120" t="s">
        <v>138</v>
      </c>
      <c r="C24" s="120"/>
      <c r="D24" s="120"/>
      <c r="E24" s="25">
        <f>E22-E23</f>
        <v>35</v>
      </c>
      <c r="F24" s="64"/>
      <c r="G24" s="64"/>
      <c r="H24" s="65"/>
      <c r="I24" s="60"/>
      <c r="J24" s="66"/>
    </row>
    <row r="25" spans="2:12" x14ac:dyDescent="0.35">
      <c r="B25" s="59"/>
      <c r="C25" s="58"/>
    </row>
    <row r="26" spans="2:12" ht="15.5" x14ac:dyDescent="0.35">
      <c r="B26" s="3" t="s">
        <v>25</v>
      </c>
      <c r="C26" s="73"/>
      <c r="D26" s="73"/>
      <c r="E26" s="60"/>
      <c r="F26" s="60"/>
      <c r="G26" s="60"/>
      <c r="H26" s="60"/>
      <c r="I26" s="60"/>
      <c r="J26" s="62"/>
    </row>
    <row r="27" spans="2:12" x14ac:dyDescent="0.35">
      <c r="B27" s="59"/>
      <c r="C27" s="58"/>
    </row>
    <row r="28" spans="2:12" x14ac:dyDescent="0.35">
      <c r="B28" t="s">
        <v>76</v>
      </c>
      <c r="C28" s="27">
        <f>E36</f>
        <v>0</v>
      </c>
      <c r="D28" s="19"/>
    </row>
    <row r="29" spans="2:12" x14ac:dyDescent="0.35">
      <c r="B29" s="59"/>
      <c r="C29" s="58"/>
    </row>
    <row r="30" spans="2:12" x14ac:dyDescent="0.35">
      <c r="B30" s="26" t="s">
        <v>116</v>
      </c>
      <c r="C30" s="56"/>
      <c r="D30" s="55"/>
      <c r="E30" s="58"/>
      <c r="F30" s="58"/>
      <c r="G30" s="58"/>
    </row>
    <row r="31" spans="2:12" s="60" customFormat="1" x14ac:dyDescent="0.35">
      <c r="B31" s="24" t="s">
        <v>16</v>
      </c>
      <c r="C31" s="24" t="s">
        <v>54</v>
      </c>
      <c r="D31" s="24" t="s">
        <v>31</v>
      </c>
      <c r="E31" s="24" t="s">
        <v>68</v>
      </c>
      <c r="F31" s="67"/>
      <c r="G31" s="67"/>
    </row>
    <row r="32" spans="2:12" x14ac:dyDescent="0.35">
      <c r="B32" s="9" t="s">
        <v>17</v>
      </c>
      <c r="C32" s="4">
        <f>'Scoring - Do not edit'!H22</f>
        <v>28</v>
      </c>
      <c r="D32" s="18">
        <f>'Scoring - Do not edit'!J22</f>
        <v>0</v>
      </c>
      <c r="E32" s="13">
        <f>IFERROR(D32/C32,0)</f>
        <v>0</v>
      </c>
      <c r="F32" s="68"/>
      <c r="G32" s="68"/>
    </row>
    <row r="33" spans="2:9" x14ac:dyDescent="0.35">
      <c r="B33" s="9" t="s">
        <v>110</v>
      </c>
      <c r="C33" s="4">
        <f>'Scoring - Do not edit'!H39</f>
        <v>20</v>
      </c>
      <c r="D33" s="18">
        <f>'Scoring - Do not edit'!J39</f>
        <v>0</v>
      </c>
      <c r="E33" s="13">
        <f>IFERROR(D33/C33,0)</f>
        <v>0</v>
      </c>
      <c r="F33" s="68"/>
      <c r="G33" s="68"/>
    </row>
    <row r="34" spans="2:9" x14ac:dyDescent="0.35">
      <c r="B34" s="85" t="s">
        <v>161</v>
      </c>
      <c r="C34" s="4">
        <f>'Scoring - Do not edit'!H48</f>
        <v>8</v>
      </c>
      <c r="D34" s="18">
        <f>'Scoring - Do not edit'!J48</f>
        <v>0</v>
      </c>
      <c r="E34" s="13">
        <f>IFERROR(D34/C34,0)</f>
        <v>0</v>
      </c>
      <c r="F34" s="68"/>
      <c r="G34" s="68"/>
      <c r="H34" s="69"/>
    </row>
    <row r="35" spans="2:9" ht="15" thickBot="1" x14ac:dyDescent="0.4">
      <c r="B35" s="86" t="s">
        <v>162</v>
      </c>
      <c r="C35" s="15">
        <f>'Scoring - Do not edit'!H57</f>
        <v>8</v>
      </c>
      <c r="D35" s="22">
        <f>'Scoring - Do not edit'!J57</f>
        <v>0</v>
      </c>
      <c r="E35" s="16">
        <f>IFERROR(D35/C35,0)</f>
        <v>0</v>
      </c>
      <c r="F35" s="68"/>
      <c r="G35" s="68"/>
      <c r="I35" s="47"/>
    </row>
    <row r="36" spans="2:9" x14ac:dyDescent="0.35">
      <c r="B36" s="28" t="s">
        <v>18</v>
      </c>
      <c r="C36" s="29">
        <f>'Scoring - Do not edit'!H58</f>
        <v>64</v>
      </c>
      <c r="D36" s="30">
        <f>IFERROR('Scoring - Do not edit'!J58,"0")</f>
        <v>0</v>
      </c>
      <c r="E36" s="31">
        <f>IFERROR(D36/C36,0)</f>
        <v>0</v>
      </c>
      <c r="F36" s="70"/>
      <c r="G36" s="70"/>
    </row>
    <row r="37" spans="2:9" x14ac:dyDescent="0.35">
      <c r="B37" s="46" t="s">
        <v>145</v>
      </c>
      <c r="C37"/>
      <c r="D37"/>
      <c r="E37"/>
      <c r="I37" s="71"/>
    </row>
    <row r="38" spans="2:9" x14ac:dyDescent="0.35">
      <c r="B38" s="59"/>
      <c r="C38" s="58"/>
    </row>
    <row r="39" spans="2:9" x14ac:dyDescent="0.35">
      <c r="B39" s="3" t="s">
        <v>80</v>
      </c>
    </row>
    <row r="40" spans="2:9" x14ac:dyDescent="0.35">
      <c r="B40" s="59"/>
      <c r="C40" s="58"/>
    </row>
    <row r="41" spans="2:9" x14ac:dyDescent="0.35">
      <c r="B41" s="54" t="s">
        <v>81</v>
      </c>
    </row>
    <row r="42" spans="2:9" x14ac:dyDescent="0.35">
      <c r="B42" s="54" t="s">
        <v>82</v>
      </c>
    </row>
  </sheetData>
  <sheetProtection sheet="1"/>
  <mergeCells count="14">
    <mergeCell ref="B23:D23"/>
    <mergeCell ref="B24:D24"/>
    <mergeCell ref="B7:G7"/>
    <mergeCell ref="B8:G8"/>
    <mergeCell ref="B9:G9"/>
    <mergeCell ref="B10:G10"/>
    <mergeCell ref="B11:G17"/>
    <mergeCell ref="B21:D21"/>
    <mergeCell ref="B22:D22"/>
    <mergeCell ref="H7:L7"/>
    <mergeCell ref="H8:L8"/>
    <mergeCell ref="H9:L9"/>
    <mergeCell ref="H10:L10"/>
    <mergeCell ref="H11:L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8D76-1C98-4C71-A578-C65D4D6357AC}">
  <sheetPr codeName="Sheet5"/>
  <dimension ref="B1:J84"/>
  <sheetViews>
    <sheetView zoomScaleNormal="100" workbookViewId="0">
      <pane ySplit="3" topLeftCell="A4" activePane="bottomLeft" state="frozen"/>
      <selection pane="bottomLeft"/>
    </sheetView>
  </sheetViews>
  <sheetFormatPr defaultColWidth="8.81640625" defaultRowHeight="14.5" x14ac:dyDescent="0.35"/>
  <cols>
    <col min="1" max="1" width="1.81640625" style="47" customWidth="1"/>
    <col min="2" max="2" width="20.54296875" style="47" customWidth="1"/>
    <col min="3" max="3" width="5.453125" style="47" customWidth="1"/>
    <col min="4" max="4" width="82.453125" style="47" customWidth="1"/>
    <col min="5" max="5" width="39.1796875" style="47" customWidth="1"/>
    <col min="6" max="6" width="12" style="47" customWidth="1"/>
    <col min="7" max="7" width="8.81640625" style="47" customWidth="1"/>
    <col min="8" max="8" width="8.6328125" style="47" customWidth="1"/>
    <col min="9" max="9" width="10.6328125" style="47" customWidth="1"/>
    <col min="10" max="10" width="30.90625" style="47" bestFit="1" customWidth="1"/>
    <col min="11" max="13" width="19.453125" style="47" customWidth="1"/>
    <col min="14" max="16384" width="8.81640625" style="47"/>
  </cols>
  <sheetData>
    <row r="1" spans="2:6" s="10" customFormat="1" x14ac:dyDescent="0.35"/>
    <row r="2" spans="2:6" s="10" customFormat="1" x14ac:dyDescent="0.35">
      <c r="B2" s="50" t="s">
        <v>11</v>
      </c>
    </row>
    <row r="3" spans="2:6" s="10" customFormat="1" x14ac:dyDescent="0.35"/>
    <row r="5" spans="2:6" x14ac:dyDescent="0.35">
      <c r="B5" s="76" t="s">
        <v>165</v>
      </c>
    </row>
    <row r="7" spans="2:6" x14ac:dyDescent="0.35">
      <c r="B7" s="11" t="s">
        <v>35</v>
      </c>
      <c r="C7" s="136" t="s">
        <v>55</v>
      </c>
      <c r="D7" s="137"/>
      <c r="E7" s="6"/>
    </row>
    <row r="9" spans="2:6" x14ac:dyDescent="0.35">
      <c r="B9" s="59" t="s">
        <v>24</v>
      </c>
      <c r="C9" s="54"/>
    </row>
    <row r="11" spans="2:6" x14ac:dyDescent="0.35">
      <c r="B11" s="135" t="s">
        <v>12</v>
      </c>
      <c r="C11" s="135"/>
      <c r="D11" s="135"/>
      <c r="E11" s="24" t="s">
        <v>13</v>
      </c>
    </row>
    <row r="12" spans="2:6" x14ac:dyDescent="0.35">
      <c r="B12" s="153" t="s">
        <v>69</v>
      </c>
      <c r="C12" s="153"/>
      <c r="D12" s="153"/>
      <c r="E12" s="94"/>
    </row>
    <row r="13" spans="2:6" x14ac:dyDescent="0.35">
      <c r="B13" s="154" t="s">
        <v>194</v>
      </c>
      <c r="C13" s="154"/>
      <c r="D13" s="154"/>
      <c r="E13" s="94"/>
      <c r="F13" s="53"/>
    </row>
    <row r="14" spans="2:6" ht="29" customHeight="1" x14ac:dyDescent="0.35">
      <c r="B14" s="154" t="s">
        <v>195</v>
      </c>
      <c r="C14" s="154"/>
      <c r="D14" s="154"/>
      <c r="E14" s="94"/>
      <c r="F14" s="53"/>
    </row>
    <row r="15" spans="2:6" x14ac:dyDescent="0.35">
      <c r="B15" s="123" t="s">
        <v>196</v>
      </c>
      <c r="C15" s="124"/>
      <c r="D15" s="124"/>
      <c r="E15" s="128"/>
      <c r="F15" s="53"/>
    </row>
    <row r="16" spans="2:6" ht="14.5" customHeight="1" x14ac:dyDescent="0.35">
      <c r="B16" s="144" t="s">
        <v>197</v>
      </c>
      <c r="C16" s="145"/>
      <c r="D16" s="146"/>
      <c r="E16" s="94"/>
      <c r="F16" s="75"/>
    </row>
    <row r="17" spans="2:9" ht="14.5" customHeight="1" x14ac:dyDescent="0.35">
      <c r="B17" s="147" t="s">
        <v>209</v>
      </c>
      <c r="C17" s="148"/>
      <c r="D17" s="149"/>
      <c r="E17" s="95"/>
      <c r="F17" s="53"/>
    </row>
    <row r="18" spans="2:9" x14ac:dyDescent="0.35">
      <c r="B18" s="147" t="s">
        <v>210</v>
      </c>
      <c r="C18" s="148"/>
      <c r="D18" s="149"/>
      <c r="E18" s="95"/>
      <c r="F18" s="75"/>
    </row>
    <row r="19" spans="2:9" x14ac:dyDescent="0.35">
      <c r="B19" s="147" t="s">
        <v>200</v>
      </c>
      <c r="C19" s="148"/>
      <c r="D19" s="149"/>
      <c r="E19" s="95"/>
      <c r="F19" s="75"/>
    </row>
    <row r="20" spans="2:9" x14ac:dyDescent="0.35">
      <c r="B20" s="147" t="s">
        <v>198</v>
      </c>
      <c r="C20" s="148"/>
      <c r="D20" s="149"/>
      <c r="E20" s="95"/>
      <c r="F20" s="75"/>
    </row>
    <row r="21" spans="2:9" x14ac:dyDescent="0.35">
      <c r="B21" s="147" t="s">
        <v>199</v>
      </c>
      <c r="C21" s="148"/>
      <c r="D21" s="149"/>
      <c r="E21" s="95"/>
      <c r="F21" s="75"/>
    </row>
    <row r="22" spans="2:9" ht="14.5" customHeight="1" x14ac:dyDescent="0.35">
      <c r="B22" s="150" t="s">
        <v>94</v>
      </c>
      <c r="C22" s="151"/>
      <c r="D22" s="151"/>
      <c r="E22" s="96"/>
      <c r="F22" s="75"/>
    </row>
    <row r="24" spans="2:9" x14ac:dyDescent="0.35">
      <c r="B24" s="59" t="s">
        <v>79</v>
      </c>
      <c r="D24" s="73"/>
      <c r="F24" s="73"/>
    </row>
    <row r="26" spans="2:9" x14ac:dyDescent="0.35">
      <c r="B26" s="155" t="s">
        <v>73</v>
      </c>
      <c r="C26" s="156"/>
      <c r="D26" s="142" t="s">
        <v>10</v>
      </c>
      <c r="E26" s="142"/>
    </row>
    <row r="27" spans="2:9" x14ac:dyDescent="0.35">
      <c r="B27" s="143" t="s">
        <v>163</v>
      </c>
      <c r="C27" s="143"/>
      <c r="D27" s="152" t="s">
        <v>212</v>
      </c>
      <c r="E27" s="152"/>
    </row>
    <row r="28" spans="2:9" x14ac:dyDescent="0.35">
      <c r="B28" s="143" t="s">
        <v>95</v>
      </c>
      <c r="C28" s="143"/>
      <c r="D28" s="141" t="s">
        <v>164</v>
      </c>
      <c r="E28" s="141"/>
    </row>
    <row r="30" spans="2:9" x14ac:dyDescent="0.35">
      <c r="B30" s="76" t="s">
        <v>34</v>
      </c>
      <c r="E30" s="52"/>
    </row>
    <row r="32" spans="2:9" x14ac:dyDescent="0.35">
      <c r="B32" s="11" t="s">
        <v>14</v>
      </c>
      <c r="C32" s="11" t="s">
        <v>15</v>
      </c>
      <c r="D32" s="11" t="s">
        <v>0</v>
      </c>
      <c r="E32" s="11" t="s">
        <v>3</v>
      </c>
      <c r="F32" s="11" t="s">
        <v>36</v>
      </c>
      <c r="I32" s="52"/>
    </row>
    <row r="33" spans="2:10" x14ac:dyDescent="0.35">
      <c r="B33" s="9" t="s">
        <v>96</v>
      </c>
      <c r="C33" s="14" t="s">
        <v>37</v>
      </c>
      <c r="D33" s="14" t="str">
        <f>VLOOKUP(C33,'Data - Do not edit'!$B$11:$C$1048576,2,0)</f>
        <v>What % of employees (on-roll and off-roll), across all shifts and all outlets, are women?</v>
      </c>
      <c r="E33" s="97"/>
      <c r="F33" s="17">
        <v>3</v>
      </c>
      <c r="G33" s="53"/>
      <c r="H33" s="54"/>
      <c r="I33" s="52"/>
    </row>
    <row r="34" spans="2:10" ht="29" customHeight="1" x14ac:dyDescent="0.35">
      <c r="B34" s="9" t="s">
        <v>166</v>
      </c>
      <c r="C34" s="14" t="s">
        <v>83</v>
      </c>
      <c r="D34" s="14" t="str">
        <f>VLOOKUP(C34,'Data - Do not edit'!$B$11:$C$1048576,2,0)</f>
        <v>What % of employees (on-roll and off-roll) working in shifts ending post ~7 PM, across all outlets, are women?</v>
      </c>
      <c r="E34" s="97"/>
      <c r="F34" s="17">
        <v>2</v>
      </c>
      <c r="G34" s="52"/>
      <c r="I34" s="52"/>
    </row>
    <row r="35" spans="2:10" ht="29" x14ac:dyDescent="0.35">
      <c r="B35" s="9" t="s">
        <v>167</v>
      </c>
      <c r="C35" s="14" t="s">
        <v>97</v>
      </c>
      <c r="D35" s="14" t="str">
        <f>VLOOKUP(C35,'Data - Do not edit'!$B$11:$C$1048576,2,0)</f>
        <v>What % of employees (on-roll and off-roll) working in kitchen, across all outlets, are women?</v>
      </c>
      <c r="E35" s="97"/>
      <c r="F35" s="17">
        <v>2</v>
      </c>
      <c r="I35" s="52"/>
      <c r="J35" s="52"/>
    </row>
    <row r="36" spans="2:10" x14ac:dyDescent="0.35">
      <c r="I36" s="52"/>
      <c r="J36" s="52"/>
    </row>
    <row r="37" spans="2:10" x14ac:dyDescent="0.35">
      <c r="B37" s="74" t="s">
        <v>98</v>
      </c>
    </row>
    <row r="39" spans="2:10" x14ac:dyDescent="0.35">
      <c r="B39" s="11" t="s">
        <v>14</v>
      </c>
      <c r="C39" s="11" t="s">
        <v>15</v>
      </c>
      <c r="D39" s="11" t="s">
        <v>0</v>
      </c>
      <c r="E39" s="11" t="s">
        <v>3</v>
      </c>
      <c r="F39" s="11" t="s">
        <v>36</v>
      </c>
    </row>
    <row r="40" spans="2:10" ht="29" customHeight="1" x14ac:dyDescent="0.35">
      <c r="B40" s="138" t="s">
        <v>118</v>
      </c>
      <c r="C40" s="14" t="s">
        <v>38</v>
      </c>
      <c r="D40" s="25" t="str">
        <f>VLOOKUP(C40,'Data - Do not edit'!$B$11:$C$1048576,2,0)</f>
        <v>In the last/ current financial year, have you conducted any non-POSH gender sensitisation training to address managers’/ employees’ biases?*</v>
      </c>
      <c r="E40" s="97"/>
      <c r="F40" s="17">
        <v>1</v>
      </c>
    </row>
    <row r="41" spans="2:10" ht="29" customHeight="1" x14ac:dyDescent="0.35">
      <c r="B41" s="139"/>
      <c r="C41" s="14" t="s">
        <v>39</v>
      </c>
      <c r="D41" s="25" t="str">
        <f>VLOOKUP(C41,'Data - Do not edit'!$B$11:$C$1048576,2,0)</f>
        <v>Do at least 50% of your outlets display workplace conduct posters (e.g., Do’s/ Don’ts for respectful and fair behaviour at work)?</v>
      </c>
      <c r="E41" s="97"/>
      <c r="F41" s="17">
        <v>1</v>
      </c>
    </row>
    <row r="42" spans="2:10" ht="29" customHeight="1" x14ac:dyDescent="0.35">
      <c r="B42" s="139"/>
      <c r="C42" s="14" t="s">
        <v>40</v>
      </c>
      <c r="D42" s="25" t="str">
        <f>VLOOKUP(C42,'Data - Do not edit'!$B$11:$C$1048576,2,0)</f>
        <v>Is gender sensitisation (beyond POSH training) included in the onboarding module of new entry-level employees?*</v>
      </c>
      <c r="E42" s="97"/>
      <c r="F42" s="17">
        <v>1</v>
      </c>
      <c r="G42" s="53"/>
    </row>
    <row r="43" spans="2:10" ht="29" customHeight="1" x14ac:dyDescent="0.35">
      <c r="B43" s="140"/>
      <c r="C43" s="14" t="s">
        <v>41</v>
      </c>
      <c r="D43" s="25" t="str">
        <f>VLOOKUP(C43,'Data - Do not edit'!$B$11:$C$1048576,2,0)</f>
        <v>In the last/ current financial year, have you trained recruiters/ managers on inclusive hiring practices (e.g., objective assessment)?</v>
      </c>
      <c r="E43" s="97"/>
      <c r="F43" s="17">
        <v>1</v>
      </c>
    </row>
    <row r="44" spans="2:10" ht="29" customHeight="1" x14ac:dyDescent="0.35">
      <c r="B44" s="138" t="s">
        <v>99</v>
      </c>
      <c r="C44" s="14" t="s">
        <v>42</v>
      </c>
      <c r="D44" s="25" t="str">
        <f>VLOOKUP(C44,'Data - Do not edit'!$B$11:$C$1048576,2,0)</f>
        <v>In the last/ current financial year, have you recognised (e.g., via social media, internal newsletters) recruiters/ managers who hire and retain more women compared to their peers?</v>
      </c>
      <c r="E44" s="97"/>
      <c r="F44" s="17">
        <v>1</v>
      </c>
    </row>
    <row r="45" spans="2:10" ht="29" customHeight="1" x14ac:dyDescent="0.35">
      <c r="B45" s="139"/>
      <c r="C45" s="14" t="s">
        <v>43</v>
      </c>
      <c r="D45" s="25" t="str">
        <f>VLOOKUP(C45,'Data - Do not edit'!$B$11:$C$1048576,2,0)</f>
        <v>Do you offer monetary rewards (e.g., cash vouchers) to recruiters/ managers who hire and retain more women compared to their peers?</v>
      </c>
      <c r="E45" s="97"/>
      <c r="F45" s="17">
        <v>1</v>
      </c>
    </row>
    <row r="46" spans="2:10" ht="29" customHeight="1" x14ac:dyDescent="0.35">
      <c r="B46" s="139"/>
      <c r="C46" s="14" t="s">
        <v>44</v>
      </c>
      <c r="D46" s="25" t="str">
        <f>VLOOKUP(C46,'Data - Do not edit'!$B$11:$C$1048576,2,0)</f>
        <v>Do you provide a higher per-hire reward to employees for referring women candidates (on-roll and off-roll) compared to men?</v>
      </c>
      <c r="E46" s="97"/>
      <c r="F46" s="17">
        <v>1</v>
      </c>
    </row>
    <row r="47" spans="2:10" ht="29" customHeight="1" x14ac:dyDescent="0.35">
      <c r="B47" s="140"/>
      <c r="C47" s="14" t="s">
        <v>62</v>
      </c>
      <c r="D47" s="25" t="str">
        <f>VLOOKUP(C47,'Data - Do not edit'!$B$11:$C$1048576,2,0)</f>
        <v>Do you include gender diversity guidelines in your franchisee contracts? [Select 'Not applicable' if you don't have franchisee]</v>
      </c>
      <c r="E47" s="97"/>
      <c r="F47" s="17">
        <v>1</v>
      </c>
    </row>
    <row r="48" spans="2:10" ht="29" customHeight="1" x14ac:dyDescent="0.35">
      <c r="B48" s="138" t="s">
        <v>100</v>
      </c>
      <c r="C48" s="14" t="s">
        <v>84</v>
      </c>
      <c r="D48" s="25" t="str">
        <f>VLOOKUP(C48,'Data - Do not edit'!$B$11:$C$1048576,2,0)</f>
        <v>Have you pledged and announced (via internal email, newsletter) a company-level gender diversity target (e.g., x% women) for both on-roll and off-roll entry-level roles?</v>
      </c>
      <c r="E48" s="97"/>
      <c r="F48" s="17">
        <v>2</v>
      </c>
    </row>
    <row r="49" spans="2:7" ht="29" customHeight="1" x14ac:dyDescent="0.35">
      <c r="B49" s="139"/>
      <c r="C49" s="14" t="s">
        <v>85</v>
      </c>
      <c r="D49" s="25" t="str">
        <f>VLOOKUP(C49,'Data - Do not edit'!$B$11:$C$1048576,2,0)</f>
        <v>Have you set gender diversity targets (e.g., x% women) for both on-roll and off-roll entry-level roles at outlet/ cluster level?</v>
      </c>
      <c r="E49" s="97"/>
      <c r="F49" s="17">
        <v>2</v>
      </c>
    </row>
    <row r="50" spans="2:7" ht="29" customHeight="1" x14ac:dyDescent="0.35">
      <c r="B50" s="139"/>
      <c r="C50" s="14" t="s">
        <v>86</v>
      </c>
      <c r="D50" s="25" t="str">
        <f>VLOOKUP(C50,'Data - Do not edit'!$B$11:$C$1048576,2,0)</f>
        <v>In the last 6 months, have you reviewed progress against gender diversity target with your leadership and identified initiatives to improve?</v>
      </c>
      <c r="E50" s="97"/>
      <c r="F50" s="17">
        <v>2</v>
      </c>
    </row>
    <row r="51" spans="2:7" ht="29" customHeight="1" x14ac:dyDescent="0.35">
      <c r="B51" s="140"/>
      <c r="C51" s="14" t="s">
        <v>87</v>
      </c>
      <c r="D51" s="25" t="str">
        <f>VLOOKUP(C51,'Data - Do not edit'!$B$11:$C$1048576,2,0)</f>
        <v>Have gender diversity KPIs been linked to the performance reviews and incentives of leaders and managers?*</v>
      </c>
      <c r="E51" s="97"/>
      <c r="F51" s="17">
        <v>2</v>
      </c>
    </row>
    <row r="52" spans="2:7" ht="29" customHeight="1" x14ac:dyDescent="0.35">
      <c r="B52" s="138" t="s">
        <v>57</v>
      </c>
      <c r="C52" s="14" t="s">
        <v>88</v>
      </c>
      <c r="D52" s="25" t="str">
        <f>VLOOKUP(C52,'Data - Do not edit'!$B$11:$C$1048576,2,0)</f>
        <v>Have you internally documented the qualitative benefits (e.g., improved customer experience) of hiring women for entry-level roles, and shared with managers?</v>
      </c>
      <c r="E52" s="97"/>
      <c r="F52" s="17">
        <v>1</v>
      </c>
    </row>
    <row r="53" spans="2:7" ht="29" customHeight="1" x14ac:dyDescent="0.35">
      <c r="B53" s="139"/>
      <c r="C53" s="14" t="s">
        <v>89</v>
      </c>
      <c r="D53" s="25" t="str">
        <f>VLOOKUP(C53,'Data - Do not edit'!$B$11:$C$1048576,2,0)</f>
        <v>In the last two years, have you externally published content on your gender diversity progress or initiatives for entry-level roles (via news articles, blogs)?</v>
      </c>
      <c r="E53" s="97"/>
      <c r="F53" s="17">
        <v>1</v>
      </c>
    </row>
    <row r="54" spans="2:7" ht="29" customHeight="1" x14ac:dyDescent="0.35">
      <c r="B54" s="139"/>
      <c r="C54" s="14" t="s">
        <v>90</v>
      </c>
      <c r="D54" s="14" t="str">
        <f>VLOOKUP(C54,'Data - Do not edit'!$B$11:$C$1048576,2,0)</f>
        <v>In the last two years, have you published your gender diversity numbers externally (e.g., website, report)?</v>
      </c>
      <c r="E54" s="97"/>
      <c r="F54" s="17">
        <v>1</v>
      </c>
      <c r="G54" s="52"/>
    </row>
    <row r="55" spans="2:7" ht="29" customHeight="1" x14ac:dyDescent="0.35">
      <c r="B55" s="140"/>
      <c r="C55" s="14" t="s">
        <v>91</v>
      </c>
      <c r="D55" s="14" t="str">
        <f>VLOOKUP(C55,'Data - Do not edit'!$B$11:$C$1048576,2,0)</f>
        <v>In the last two years, have you estimated the benefits of hiring women (e.g., % attrition of men vs women) using your data, and shared the findings internally?</v>
      </c>
      <c r="E55" s="97"/>
      <c r="F55" s="17">
        <v>1</v>
      </c>
    </row>
    <row r="57" spans="2:7" x14ac:dyDescent="0.35">
      <c r="B57" s="74" t="s">
        <v>168</v>
      </c>
    </row>
    <row r="59" spans="2:7" x14ac:dyDescent="0.35">
      <c r="B59" s="11" t="s">
        <v>14</v>
      </c>
      <c r="C59" s="11" t="s">
        <v>15</v>
      </c>
      <c r="D59" s="11" t="s">
        <v>0</v>
      </c>
      <c r="E59" s="11" t="s">
        <v>3</v>
      </c>
      <c r="F59" s="11" t="s">
        <v>36</v>
      </c>
    </row>
    <row r="60" spans="2:7" ht="29" customHeight="1" x14ac:dyDescent="0.35">
      <c r="B60" s="138" t="s">
        <v>169</v>
      </c>
      <c r="C60" s="14" t="s">
        <v>45</v>
      </c>
      <c r="D60" s="14" t="str">
        <f>VLOOKUP(C60,'Data - Do not edit'!$B$11:$C$1048576,2,0)</f>
        <v>Do you use gender-neutral language (e.g., both men and women can apply) in your recruitment collaterals (e.g., job ads)?</v>
      </c>
      <c r="E60" s="97"/>
      <c r="F60" s="17">
        <v>1</v>
      </c>
    </row>
    <row r="61" spans="2:7" ht="29" customHeight="1" x14ac:dyDescent="0.35">
      <c r="B61" s="139"/>
      <c r="C61" s="14" t="s">
        <v>46</v>
      </c>
      <c r="D61" s="14" t="str">
        <f>VLOOKUP(C61,'Data - Do not edit'!$B$11:$C$1048576,2,0)</f>
        <v>Have you shared written guidelines to recruiters (in-house/ external) on communicating relevant job details to women candidates (e.g., shift options, showing workplace videos/ photos)?</v>
      </c>
      <c r="E61" s="97"/>
      <c r="F61" s="17">
        <v>1</v>
      </c>
    </row>
    <row r="62" spans="2:7" ht="29" customHeight="1" x14ac:dyDescent="0.35">
      <c r="B62" s="139"/>
      <c r="C62" s="14" t="s">
        <v>47</v>
      </c>
      <c r="D62" s="14" t="str">
        <f>VLOOKUP(C62,'Data - Do not edit'!$B$11:$C$1048576,2,0)</f>
        <v>Have you set a minimum criteria for number of women profiles shortlisted (e.g., at least 2 women profiles for kitchen roles) for any hiring requirement?</v>
      </c>
      <c r="E62" s="97"/>
      <c r="F62" s="17">
        <v>1</v>
      </c>
    </row>
    <row r="63" spans="2:7" ht="29" customHeight="1" x14ac:dyDescent="0.35">
      <c r="B63" s="140"/>
      <c r="C63" s="14" t="s">
        <v>48</v>
      </c>
      <c r="D63" s="14" t="str">
        <f>VLOOKUP(C63,'Data - Do not edit'!$B$11:$C$1048576,2,0)</f>
        <v>Do you share existing women employees’ testimonials and/ or offer workplace visits for selected candidates’ family, to build trust and address concerns?</v>
      </c>
      <c r="E63" s="97"/>
      <c r="F63" s="17">
        <v>1</v>
      </c>
    </row>
    <row r="64" spans="2:7" ht="29" x14ac:dyDescent="0.35">
      <c r="B64" s="138" t="s">
        <v>170</v>
      </c>
      <c r="C64" s="14" t="s">
        <v>49</v>
      </c>
      <c r="D64" s="14" t="str">
        <f>VLOOKUP(C64,'Data - Do not edit'!$B$11:$C$1048576,2,0)</f>
        <v>Do you inform candidates/ new hires about career pathways for entry-level roles (e.g., skills required, indicative timelines for promotions)?</v>
      </c>
      <c r="E64" s="97"/>
      <c r="F64" s="17">
        <v>1</v>
      </c>
    </row>
    <row r="65" spans="2:6" x14ac:dyDescent="0.35">
      <c r="B65" s="139"/>
      <c r="C65" s="14" t="s">
        <v>50</v>
      </c>
      <c r="D65" s="14" t="str">
        <f>VLOOKUP(C65,'Data - Do not edit'!$B$11:$C$1048576,2,0)</f>
        <v>Do you offer at least 10 personal/ sick leaves a year for all your employees?</v>
      </c>
      <c r="E65" s="97"/>
      <c r="F65" s="17">
        <v>1</v>
      </c>
    </row>
    <row r="66" spans="2:6" ht="29" customHeight="1" x14ac:dyDescent="0.35">
      <c r="B66" s="139"/>
      <c r="C66" s="14" t="s">
        <v>51</v>
      </c>
      <c r="D66" s="14" t="str">
        <f>VLOOKUP(C66,'Data - Do not edit'!$B$11:$C$1048576,2,0)</f>
        <v>Do you have a standard practice of assigning a woman PoC (e.g., supervisor, experienced employee) for entry-level women employees to share their concerns on workplace issues?*</v>
      </c>
      <c r="E66" s="97"/>
      <c r="F66" s="17">
        <v>1</v>
      </c>
    </row>
    <row r="67" spans="2:6" ht="29" customHeight="1" x14ac:dyDescent="0.35">
      <c r="B67" s="140"/>
      <c r="C67" s="14" t="s">
        <v>52</v>
      </c>
      <c r="D67" s="14" t="str">
        <f>VLOOKUP(C67,'Data - Do not edit'!$B$11:$C$1048576,2,0)</f>
        <v>Do you provide part-time work options to employees (e.g., 4-5 hours shift instead of full 8-9 hours shift)?</v>
      </c>
      <c r="E67" s="97"/>
      <c r="F67" s="17">
        <v>1</v>
      </c>
    </row>
    <row r="69" spans="2:6" x14ac:dyDescent="0.35">
      <c r="B69" s="74" t="s">
        <v>171</v>
      </c>
    </row>
    <row r="71" spans="2:6" x14ac:dyDescent="0.35">
      <c r="B71" s="11" t="s">
        <v>14</v>
      </c>
      <c r="C71" s="11" t="s">
        <v>15</v>
      </c>
      <c r="D71" s="11" t="s">
        <v>0</v>
      </c>
      <c r="E71" s="11" t="s">
        <v>3</v>
      </c>
      <c r="F71" s="11" t="s">
        <v>36</v>
      </c>
    </row>
    <row r="72" spans="2:6" ht="29" x14ac:dyDescent="0.35">
      <c r="B72" s="138" t="s">
        <v>172</v>
      </c>
      <c r="C72" s="14" t="s">
        <v>58</v>
      </c>
      <c r="D72" s="14" t="str">
        <f>VLOOKUP(C72,'Data - Do not edit'!$B$11:$C$1048576,2,0)</f>
        <v>Do at least 80% of your outlets have washroom access (e.g., outlet owned or in-partnership) for women employees within 5 minutes of walking?</v>
      </c>
      <c r="E72" s="97"/>
      <c r="F72" s="17">
        <v>1</v>
      </c>
    </row>
    <row r="73" spans="2:6" ht="29" x14ac:dyDescent="0.35">
      <c r="B73" s="139"/>
      <c r="C73" s="14" t="s">
        <v>59</v>
      </c>
      <c r="D73" s="25" t="str">
        <f>VLOOKUP(C73,'Data - Do not edit'!$B$11:$C$1048576,2,0)</f>
        <v>Do at least 80% of your outlets provide women employees access to safe and private spaces (e.g., changing areas, rest/ break areas, lactation room)?</v>
      </c>
      <c r="E73" s="97"/>
      <c r="F73" s="17">
        <v>1</v>
      </c>
    </row>
    <row r="74" spans="2:6" ht="29" x14ac:dyDescent="0.35">
      <c r="B74" s="139"/>
      <c r="C74" s="14" t="s">
        <v>63</v>
      </c>
      <c r="D74" s="14" t="str">
        <f>VLOOKUP(C74,'Data - Do not edit'!$B$11:$C$1048576,2,0)</f>
        <v>Do at least 50% of your outlets offer pick-up and/ or drop support (e.g., common point, door-step) for women employees in late evening (post ~7-8 PM) shifts?</v>
      </c>
      <c r="E74" s="97"/>
      <c r="F74" s="17">
        <v>1</v>
      </c>
    </row>
    <row r="75" spans="2:6" ht="29" customHeight="1" x14ac:dyDescent="0.35">
      <c r="B75" s="140"/>
      <c r="C75" s="14" t="s">
        <v>64</v>
      </c>
      <c r="D75" s="14" t="str">
        <f>VLOOKUP(C75,'Data - Do not edit'!$B$11:$C$1048576,2,0)</f>
        <v>Do you provide accommodation and/ or travel (e.g., 2-weeks stay, train tickets) support to women employees migrating for work? [Select 'Not applicable' if you don’t employ migrant women]</v>
      </c>
      <c r="E75" s="97"/>
      <c r="F75" s="17">
        <v>1</v>
      </c>
    </row>
    <row r="76" spans="2:6" ht="29" x14ac:dyDescent="0.35">
      <c r="B76" s="138" t="s">
        <v>173</v>
      </c>
      <c r="C76" s="14" t="s">
        <v>60</v>
      </c>
      <c r="D76" s="14" t="str">
        <f>VLOOKUP(C76,'Data - Do not edit'!$B$11:$C$1048576,2,0)</f>
        <v>Do all your outlets have adequate lighting and CCTV coverage at key outlet areas (e.g., kitchen, service counters, entry/ exit points)?</v>
      </c>
      <c r="E76" s="97"/>
      <c r="F76" s="17">
        <v>1</v>
      </c>
    </row>
    <row r="77" spans="2:6" ht="29" x14ac:dyDescent="0.35">
      <c r="B77" s="139"/>
      <c r="C77" s="14" t="s">
        <v>61</v>
      </c>
      <c r="D77" s="14" t="str">
        <f>VLOOKUP(C77,'Data - Do not edit'!$B$11:$C$1048576,2,0)</f>
        <v>Do you have a standard practice to inform employees about safety escalation process to follow to report an issue (e.g., aggressive customer)?</v>
      </c>
      <c r="E77" s="97"/>
      <c r="F77" s="17">
        <v>1</v>
      </c>
    </row>
    <row r="78" spans="2:6" ht="29" x14ac:dyDescent="0.35">
      <c r="B78" s="139"/>
      <c r="C78" s="14" t="s">
        <v>65</v>
      </c>
      <c r="D78" s="14" t="str">
        <f>VLOOKUP(C78,'Data - Do not edit'!$B$11:$C$1048576,2,0)</f>
        <v>Do you provide resources (e.g., 24×7 employee helpline, SOS button) for employees to raise alert in emergency situations?</v>
      </c>
      <c r="E78" s="97"/>
      <c r="F78" s="17">
        <v>1</v>
      </c>
    </row>
    <row r="79" spans="2:6" ht="29" x14ac:dyDescent="0.35">
      <c r="B79" s="140"/>
      <c r="C79" s="14" t="s">
        <v>66</v>
      </c>
      <c r="D79" s="14" t="str">
        <f>VLOOKUP(C79,'Data - Do not edit'!$B$11:$C$1048576,2,0)</f>
        <v>In the last/ current financial year, have you conducted any safety trainings (e.g., self-defence, conflict deescalation) for women employees?</v>
      </c>
      <c r="E79" s="97"/>
      <c r="F79" s="17">
        <v>1</v>
      </c>
    </row>
    <row r="81" spans="2:2" x14ac:dyDescent="0.35">
      <c r="B81" s="74" t="s">
        <v>150</v>
      </c>
    </row>
    <row r="82" spans="2:2" x14ac:dyDescent="0.35">
      <c r="B82" s="47" t="s">
        <v>147</v>
      </c>
    </row>
    <row r="83" spans="2:2" x14ac:dyDescent="0.35">
      <c r="B83" s="47" t="s">
        <v>148</v>
      </c>
    </row>
    <row r="84" spans="2:2" x14ac:dyDescent="0.35">
      <c r="B84" s="47" t="s">
        <v>149</v>
      </c>
    </row>
  </sheetData>
  <sheetProtection sheet="1" objects="1" scenarios="1"/>
  <mergeCells count="27">
    <mergeCell ref="B14:D14"/>
    <mergeCell ref="B76:B79"/>
    <mergeCell ref="B52:B55"/>
    <mergeCell ref="B44:B47"/>
    <mergeCell ref="B48:B51"/>
    <mergeCell ref="B64:B67"/>
    <mergeCell ref="B60:B63"/>
    <mergeCell ref="B72:B75"/>
    <mergeCell ref="B19:D19"/>
    <mergeCell ref="B21:D21"/>
    <mergeCell ref="B18:D18"/>
    <mergeCell ref="C7:D7"/>
    <mergeCell ref="B40:B43"/>
    <mergeCell ref="D28:E28"/>
    <mergeCell ref="D26:E26"/>
    <mergeCell ref="B27:C27"/>
    <mergeCell ref="B15:E15"/>
    <mergeCell ref="B16:D16"/>
    <mergeCell ref="B17:D17"/>
    <mergeCell ref="B20:D20"/>
    <mergeCell ref="B22:D22"/>
    <mergeCell ref="D27:E27"/>
    <mergeCell ref="B11:D11"/>
    <mergeCell ref="B12:D12"/>
    <mergeCell ref="B13:D13"/>
    <mergeCell ref="B26:C26"/>
    <mergeCell ref="B28:C28"/>
  </mergeCells>
  <dataValidations count="1">
    <dataValidation type="list" allowBlank="1" showInputMessage="1" showErrorMessage="1" sqref="E16:E21" xr:uid="{3444C5DA-2FE3-4955-B221-2BFF892F71AF}">
      <formula1>"Yes,No"</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5">
        <x14:dataValidation type="list" allowBlank="1" showInputMessage="1" showErrorMessage="1" xr:uid="{047E4118-C273-47B7-88C0-59E7BFF4EC25}">
          <x14:formula1>
            <xm:f>'Data - Do not edit'!$C$35:$C$36</xm:f>
          </x14:formula1>
          <xm:sqref>E40</xm:sqref>
        </x14:dataValidation>
        <x14:dataValidation type="list" allowBlank="1" showInputMessage="1" showErrorMessage="1" xr:uid="{75616562-9E89-49B0-BEB5-9618543D1BBD}">
          <x14:formula1>
            <xm:f>'Data - Do not edit'!$C$19:$C$23</xm:f>
          </x14:formula1>
          <xm:sqref>E34</xm:sqref>
        </x14:dataValidation>
        <x14:dataValidation type="list" allowBlank="1" showInputMessage="1" showErrorMessage="1" xr:uid="{F3658B9B-4C6F-460E-AE9E-8398E31FED3E}">
          <x14:formula1>
            <xm:f>'Data - Do not edit'!$C$12:$C$16</xm:f>
          </x14:formula1>
          <xm:sqref>E33</xm:sqref>
        </x14:dataValidation>
        <x14:dataValidation type="list" allowBlank="1" showInputMessage="1" showErrorMessage="1" xr:uid="{BB1BEF3C-5D6F-470D-AEBD-65D9316BC7CB}">
          <x14:formula1>
            <xm:f>'Data - Do not edit'!$C$39:$C$40</xm:f>
          </x14:formula1>
          <xm:sqref>E41</xm:sqref>
        </x14:dataValidation>
        <x14:dataValidation type="list" allowBlank="1" showInputMessage="1" showErrorMessage="1" xr:uid="{75177899-946E-436D-9F4E-18510A495A1E}">
          <x14:formula1>
            <xm:f>'Data - Do not edit'!$C$43:$C$44</xm:f>
          </x14:formula1>
          <xm:sqref>E42</xm:sqref>
        </x14:dataValidation>
        <x14:dataValidation type="list" allowBlank="1" showInputMessage="1" showErrorMessage="1" xr:uid="{9DC35E37-B06A-4F6C-85A8-0D9D66BFC9BF}">
          <x14:formula1>
            <xm:f>'Data - Do not edit'!$C$47:$C$48</xm:f>
          </x14:formula1>
          <xm:sqref>E43</xm:sqref>
        </x14:dataValidation>
        <x14:dataValidation type="list" allowBlank="1" showInputMessage="1" showErrorMessage="1" xr:uid="{A5285D63-A840-4E56-9AF6-1A7E77423747}">
          <x14:formula1>
            <xm:f>'Data - Do not edit'!$C$51:$C$52</xm:f>
          </x14:formula1>
          <xm:sqref>E44</xm:sqref>
        </x14:dataValidation>
        <x14:dataValidation type="list" allowBlank="1" showInputMessage="1" showErrorMessage="1" xr:uid="{7ED9B1A2-9B00-4F03-B608-1CBCFAEC8570}">
          <x14:formula1>
            <xm:f>'Data - Do not edit'!$C$55:$C$56</xm:f>
          </x14:formula1>
          <xm:sqref>E45</xm:sqref>
        </x14:dataValidation>
        <x14:dataValidation type="list" allowBlank="1" showInputMessage="1" showErrorMessage="1" xr:uid="{16D02020-FEFC-4014-A9F0-49FC66B6F867}">
          <x14:formula1>
            <xm:f>'Data - Do not edit'!$C$59:$C$60</xm:f>
          </x14:formula1>
          <xm:sqref>E46</xm:sqref>
        </x14:dataValidation>
        <x14:dataValidation type="list" allowBlank="1" showInputMessage="1" showErrorMessage="1" xr:uid="{2866EA18-3B21-46F2-8FDE-9F5875A43E09}">
          <x14:formula1>
            <xm:f>'Data - Do not edit'!$C$63:$C$65</xm:f>
          </x14:formula1>
          <xm:sqref>E47</xm:sqref>
        </x14:dataValidation>
        <x14:dataValidation type="list" allowBlank="1" showInputMessage="1" showErrorMessage="1" xr:uid="{49D49DB2-0D2B-408E-84F7-DD196D821626}">
          <x14:formula1>
            <xm:f>'Data - Do not edit'!$C$68:$C$69</xm:f>
          </x14:formula1>
          <xm:sqref>E48</xm:sqref>
        </x14:dataValidation>
        <x14:dataValidation type="list" allowBlank="1" showInputMessage="1" showErrorMessage="1" xr:uid="{32EE7281-E2FB-4884-A7AE-F85841D65486}">
          <x14:formula1>
            <xm:f>'Data - Do not edit'!$C$72:$C$73</xm:f>
          </x14:formula1>
          <xm:sqref>E49</xm:sqref>
        </x14:dataValidation>
        <x14:dataValidation type="list" allowBlank="1" showInputMessage="1" showErrorMessage="1" xr:uid="{770DC4B0-CE97-4893-93D7-EBCFC2A889B1}">
          <x14:formula1>
            <xm:f>'Data - Do not edit'!$C$76:$C$77</xm:f>
          </x14:formula1>
          <xm:sqref>E50</xm:sqref>
        </x14:dataValidation>
        <x14:dataValidation type="list" allowBlank="1" showInputMessage="1" showErrorMessage="1" xr:uid="{17A39C7F-E87E-49F9-97CF-EF52E4260D34}">
          <x14:formula1>
            <xm:f>'Data - Do not edit'!$C$80:$C$81</xm:f>
          </x14:formula1>
          <xm:sqref>E51</xm:sqref>
        </x14:dataValidation>
        <x14:dataValidation type="list" allowBlank="1" showInputMessage="1" showErrorMessage="1" xr:uid="{83498080-3C43-452D-8151-BCAA1E79B3A7}">
          <x14:formula1>
            <xm:f>'Data - Do not edit'!$C$84:$C$85</xm:f>
          </x14:formula1>
          <xm:sqref>E52</xm:sqref>
        </x14:dataValidation>
        <x14:dataValidation type="list" allowBlank="1" showInputMessage="1" showErrorMessage="1" xr:uid="{C689EDD8-7203-482E-89A8-397C6A3AEC8A}">
          <x14:formula1>
            <xm:f>'Data - Do not edit'!$C$88:$C$89</xm:f>
          </x14:formula1>
          <xm:sqref>E53</xm:sqref>
        </x14:dataValidation>
        <x14:dataValidation type="list" allowBlank="1" showInputMessage="1" showErrorMessage="1" xr:uid="{0ADA5DB1-F383-4DB3-8C97-9B2DCAC88CA4}">
          <x14:formula1>
            <xm:f>'Data - Do not edit'!$C$92:$C$93</xm:f>
          </x14:formula1>
          <xm:sqref>E54</xm:sqref>
        </x14:dataValidation>
        <x14:dataValidation type="list" allowBlank="1" showInputMessage="1" showErrorMessage="1" xr:uid="{B582D5EF-DB90-46D6-8FBD-7D6C7FE81E58}">
          <x14:formula1>
            <xm:f>'Data - Do not edit'!$C$96:$C$97</xm:f>
          </x14:formula1>
          <xm:sqref>E55</xm:sqref>
        </x14:dataValidation>
        <x14:dataValidation type="list" allowBlank="1" showInputMessage="1" showErrorMessage="1" xr:uid="{4D0101D1-2A35-47E7-AB22-BB6E685FD23A}">
          <x14:formula1>
            <xm:f>'Data - Do not edit'!$C$102:$C$103</xm:f>
          </x14:formula1>
          <xm:sqref>E60</xm:sqref>
        </x14:dataValidation>
        <x14:dataValidation type="list" allowBlank="1" showInputMessage="1" showErrorMessage="1" xr:uid="{0F610916-C172-467F-B7ED-162A45624598}">
          <x14:formula1>
            <xm:f>'Data - Do not edit'!$C$106:$C$107</xm:f>
          </x14:formula1>
          <xm:sqref>E61</xm:sqref>
        </x14:dataValidation>
        <x14:dataValidation type="list" allowBlank="1" showInputMessage="1" showErrorMessage="1" xr:uid="{6776C2AA-2AB9-40DB-A3A2-8622EA494AF0}">
          <x14:formula1>
            <xm:f>'Data - Do not edit'!$C$110:$C$111</xm:f>
          </x14:formula1>
          <xm:sqref>E62</xm:sqref>
        </x14:dataValidation>
        <x14:dataValidation type="list" allowBlank="1" showInputMessage="1" showErrorMessage="1" xr:uid="{C01CED04-BB22-4704-B509-44C70CEE58E2}">
          <x14:formula1>
            <xm:f>'Data - Do not edit'!$C$114:$C$115</xm:f>
          </x14:formula1>
          <xm:sqref>E63</xm:sqref>
        </x14:dataValidation>
        <x14:dataValidation type="list" allowBlank="1" showInputMessage="1" showErrorMessage="1" xr:uid="{2341A0F9-D043-44CC-8410-055FA30CBEB4}">
          <x14:formula1>
            <xm:f>'Data - Do not edit'!$C$118:$C$119</xm:f>
          </x14:formula1>
          <xm:sqref>E64</xm:sqref>
        </x14:dataValidation>
        <x14:dataValidation type="list" allowBlank="1" showInputMessage="1" showErrorMessage="1" xr:uid="{707818B0-4E2E-4E20-A2B4-3132C79A70EB}">
          <x14:formula1>
            <xm:f>'Data - Do not edit'!$C$122:$C$123</xm:f>
          </x14:formula1>
          <xm:sqref>E65</xm:sqref>
        </x14:dataValidation>
        <x14:dataValidation type="list" allowBlank="1" showInputMessage="1" showErrorMessage="1" xr:uid="{BF8D28E5-BB3D-4BE7-A33D-9603BD41436F}">
          <x14:formula1>
            <xm:f>'Data - Do not edit'!$C$126:$C$127</xm:f>
          </x14:formula1>
          <xm:sqref>E66</xm:sqref>
        </x14:dataValidation>
        <x14:dataValidation type="list" allowBlank="1" showInputMessage="1" showErrorMessage="1" xr:uid="{9C914D10-B855-4C21-83F1-30EA281BEBB8}">
          <x14:formula1>
            <xm:f>'Data - Do not edit'!$C$130:$C$131</xm:f>
          </x14:formula1>
          <xm:sqref>E67</xm:sqref>
        </x14:dataValidation>
        <x14:dataValidation type="list" allowBlank="1" showInputMessage="1" showErrorMessage="1" xr:uid="{34E24350-830A-468F-9AD7-AE4E04D5596A}">
          <x14:formula1>
            <xm:f>'Data - Do not edit'!$C$136:$C$137</xm:f>
          </x14:formula1>
          <xm:sqref>E72</xm:sqref>
        </x14:dataValidation>
        <x14:dataValidation type="list" allowBlank="1" showInputMessage="1" showErrorMessage="1" xr:uid="{7EB1FB6E-FE90-4941-A1EA-5198F5AFCAEC}">
          <x14:formula1>
            <xm:f>'Data - Do not edit'!$C$140:$C$141</xm:f>
          </x14:formula1>
          <xm:sqref>E73</xm:sqref>
        </x14:dataValidation>
        <x14:dataValidation type="list" allowBlank="1" showInputMessage="1" showErrorMessage="1" xr:uid="{ACCEC427-EC74-4BB6-80CE-9CC864F86461}">
          <x14:formula1>
            <xm:f>'Data - Do not edit'!$C$144:$C$145</xm:f>
          </x14:formula1>
          <xm:sqref>E74</xm:sqref>
        </x14:dataValidation>
        <x14:dataValidation type="list" allowBlank="1" showInputMessage="1" showErrorMessage="1" xr:uid="{D92490A9-CFEB-4CEB-8381-CD6F99DAB0BF}">
          <x14:formula1>
            <xm:f>'Data - Do not edit'!$C$148:$C$150</xm:f>
          </x14:formula1>
          <xm:sqref>E75</xm:sqref>
        </x14:dataValidation>
        <x14:dataValidation type="list" allowBlank="1" showInputMessage="1" showErrorMessage="1" xr:uid="{A343E9D1-2BAD-4FF0-B95D-B8C76F28507E}">
          <x14:formula1>
            <xm:f>'Data - Do not edit'!$C$153:$C$154</xm:f>
          </x14:formula1>
          <xm:sqref>E76</xm:sqref>
        </x14:dataValidation>
        <x14:dataValidation type="list" allowBlank="1" showInputMessage="1" showErrorMessage="1" xr:uid="{AF044914-7543-4941-A57B-86B30D8F45C3}">
          <x14:formula1>
            <xm:f>'Data - Do not edit'!$C$157:$C$158</xm:f>
          </x14:formula1>
          <xm:sqref>E77</xm:sqref>
        </x14:dataValidation>
        <x14:dataValidation type="list" allowBlank="1" showInputMessage="1" showErrorMessage="1" xr:uid="{C52F065E-29D8-4931-93D8-4620E8831CD0}">
          <x14:formula1>
            <xm:f>'Data - Do not edit'!$C$161:$C$162</xm:f>
          </x14:formula1>
          <xm:sqref>E78</xm:sqref>
        </x14:dataValidation>
        <x14:dataValidation type="list" allowBlank="1" showInputMessage="1" showErrorMessage="1" xr:uid="{6D86B876-ABC1-4290-B360-4E3E9BA6FEAE}">
          <x14:formula1>
            <xm:f>'Data - Do not edit'!$C$165:$C$166</xm:f>
          </x14:formula1>
          <xm:sqref>E79</xm:sqref>
        </x14:dataValidation>
        <x14:dataValidation type="list" allowBlank="1" showInputMessage="1" showErrorMessage="1" xr:uid="{ED36DF76-C33C-4DBD-A16F-63A46C39F5FA}">
          <x14:formula1>
            <xm:f>'Data - Do not edit'!$C$26:$C$30</xm:f>
          </x14:formula1>
          <xm:sqref>E35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B3D-D169-4F2B-90FD-4FD0F868A5F2}">
  <sheetPr codeName="Sheet7"/>
  <dimension ref="B1:K58"/>
  <sheetViews>
    <sheetView zoomScaleNormal="100" workbookViewId="0">
      <pane ySplit="3" topLeftCell="A4" activePane="bottomLeft" state="frozen"/>
      <selection activeCell="D28" sqref="D28:E28"/>
      <selection pane="bottomLeft" activeCell="D28" sqref="D28:E28"/>
    </sheetView>
  </sheetViews>
  <sheetFormatPr defaultColWidth="8.81640625" defaultRowHeight="14.5" x14ac:dyDescent="0.35"/>
  <cols>
    <col min="1" max="1" width="1.81640625" style="54" customWidth="1"/>
    <col min="2" max="2" width="19.08984375" style="54" customWidth="1"/>
    <col min="3" max="3" width="39.453125" style="54" customWidth="1"/>
    <col min="4" max="4" width="8.81640625" style="54"/>
    <col min="5" max="5" width="36.36328125" style="54" bestFit="1" customWidth="1"/>
    <col min="6" max="6" width="8.81640625" style="54"/>
    <col min="7" max="7" width="9.54296875" style="54" bestFit="1" customWidth="1"/>
    <col min="8" max="8" width="14.54296875" style="54" bestFit="1" customWidth="1"/>
    <col min="9" max="9" width="16.08984375" style="54" bestFit="1" customWidth="1"/>
    <col min="10" max="10" width="17.81640625" style="54" bestFit="1" customWidth="1"/>
    <col min="11" max="16384" width="8.81640625" style="54"/>
  </cols>
  <sheetData>
    <row r="1" spans="2:5" s="1" customFormat="1" x14ac:dyDescent="0.35"/>
    <row r="2" spans="2:5" s="1" customFormat="1" x14ac:dyDescent="0.35">
      <c r="B2" s="2" t="s">
        <v>19</v>
      </c>
    </row>
    <row r="3" spans="2:5" s="1" customFormat="1" x14ac:dyDescent="0.35"/>
    <row r="5" spans="2:5" x14ac:dyDescent="0.35">
      <c r="B5" s="54" t="s">
        <v>21</v>
      </c>
    </row>
    <row r="7" spans="2:5" x14ac:dyDescent="0.35">
      <c r="B7" s="54" t="s">
        <v>20</v>
      </c>
    </row>
    <row r="8" spans="2:5" x14ac:dyDescent="0.35">
      <c r="E8" s="77"/>
    </row>
    <row r="9" spans="2:5" x14ac:dyDescent="0.35">
      <c r="B9" s="157" t="s">
        <v>35</v>
      </c>
      <c r="C9" s="48" t="s">
        <v>142</v>
      </c>
      <c r="D9" s="79"/>
      <c r="E9" s="61"/>
    </row>
    <row r="10" spans="2:5" x14ac:dyDescent="0.35">
      <c r="B10" s="157"/>
      <c r="C10" s="40" t="s">
        <v>146</v>
      </c>
      <c r="E10" s="61"/>
    </row>
    <row r="11" spans="2:5" x14ac:dyDescent="0.35">
      <c r="B11" s="157"/>
      <c r="C11" s="39" t="s">
        <v>130</v>
      </c>
      <c r="E11" s="77"/>
    </row>
    <row r="12" spans="2:5" x14ac:dyDescent="0.35">
      <c r="E12" s="77"/>
    </row>
    <row r="13" spans="2:5" x14ac:dyDescent="0.35">
      <c r="B13" s="38" t="s">
        <v>143</v>
      </c>
      <c r="C13"/>
    </row>
    <row r="14" spans="2:5" x14ac:dyDescent="0.35">
      <c r="B14" s="158" t="s">
        <v>140</v>
      </c>
      <c r="C14" s="158"/>
      <c r="D14" s="40">
        <v>4</v>
      </c>
      <c r="E14" s="61"/>
    </row>
    <row r="15" spans="2:5" x14ac:dyDescent="0.35">
      <c r="B15" s="158" t="s">
        <v>141</v>
      </c>
      <c r="C15" s="158"/>
      <c r="D15" s="40">
        <v>1</v>
      </c>
      <c r="E15" s="61"/>
    </row>
    <row r="16" spans="2:5" x14ac:dyDescent="0.35">
      <c r="B16" s="78"/>
      <c r="C16" s="78"/>
    </row>
    <row r="17" spans="2:10" x14ac:dyDescent="0.35">
      <c r="B17" s="59" t="s">
        <v>124</v>
      </c>
    </row>
    <row r="18" spans="2:10" x14ac:dyDescent="0.35">
      <c r="B18" s="8" t="s">
        <v>16</v>
      </c>
      <c r="C18" s="8" t="s">
        <v>14</v>
      </c>
      <c r="D18" s="8" t="s">
        <v>0</v>
      </c>
      <c r="E18" s="8" t="s">
        <v>1</v>
      </c>
      <c r="F18" s="8" t="s">
        <v>2</v>
      </c>
      <c r="G18" s="8" t="s">
        <v>36</v>
      </c>
      <c r="H18" s="84" t="s">
        <v>32</v>
      </c>
      <c r="I18" s="8" t="s">
        <v>74</v>
      </c>
      <c r="J18" s="8" t="s">
        <v>53</v>
      </c>
    </row>
    <row r="19" spans="2:10" x14ac:dyDescent="0.35">
      <c r="B19" s="162" t="s">
        <v>17</v>
      </c>
      <c r="C19" s="4" t="s">
        <v>96</v>
      </c>
      <c r="D19" s="32" t="s">
        <v>37</v>
      </c>
      <c r="E19" s="49">
        <f>Questionnaire!E33</f>
        <v>0</v>
      </c>
      <c r="F19" s="43" t="str">
        <f>IF(E19='Data - Do not edit'!C12, 0, IF(E19='Data - Do not edit'!C13, 1, IF(E19='Data - Do not edit'!C14, 2, IF(E19='Data - Do not edit'!C15, 3, IF(E19='Data - Do not edit'!C16, 4, "")))))</f>
        <v/>
      </c>
      <c r="G19" s="41">
        <f>Questionnaire!F33</f>
        <v>3</v>
      </c>
      <c r="H19" s="44">
        <f>IF(E19="Not applicable","",G19*$D$14)</f>
        <v>12</v>
      </c>
      <c r="I19" s="39">
        <f>IFERROR(F19*G19,0)</f>
        <v>0</v>
      </c>
      <c r="J19" s="45">
        <f>IFERROR(I19,0)</f>
        <v>0</v>
      </c>
    </row>
    <row r="20" spans="2:10" x14ac:dyDescent="0.35">
      <c r="B20" s="162"/>
      <c r="C20" s="4" t="s">
        <v>166</v>
      </c>
      <c r="D20" s="32" t="s">
        <v>83</v>
      </c>
      <c r="E20" s="49">
        <f>Questionnaire!E34</f>
        <v>0</v>
      </c>
      <c r="F20" s="43" t="str">
        <f>IF(E20='Data - Do not edit'!C19, 0, IF(E20='Data - Do not edit'!C20, 1, IF(E20='Data - Do not edit'!C21, 2, IF(E20='Data - Do not edit'!C22, 3, IF(E20='Data - Do not edit'!C23, 4, "")))))</f>
        <v/>
      </c>
      <c r="G20" s="41">
        <f>Questionnaire!F34</f>
        <v>2</v>
      </c>
      <c r="H20" s="44">
        <f>IF(E20="Not applicable","",G20*$D$14)</f>
        <v>8</v>
      </c>
      <c r="I20" s="39">
        <f>IFERROR(F20*G20,0)</f>
        <v>0</v>
      </c>
      <c r="J20" s="45">
        <f>IFERROR(I20,0)</f>
        <v>0</v>
      </c>
    </row>
    <row r="21" spans="2:10" x14ac:dyDescent="0.35">
      <c r="B21" s="162"/>
      <c r="C21" s="4" t="s">
        <v>167</v>
      </c>
      <c r="D21" s="32" t="s">
        <v>97</v>
      </c>
      <c r="E21" s="49">
        <f>Questionnaire!E35</f>
        <v>0</v>
      </c>
      <c r="F21" s="43" t="str">
        <f>IF(E21='Data - Do not edit'!C26, 0, IF(E21='Data - Do not edit'!C27, 1, IF(E21='Data - Do not edit'!C28, 2, IF(E21='Data - Do not edit'!C29, 3, IF(E21='Data - Do not edit'!C30, 4, "")))))</f>
        <v/>
      </c>
      <c r="G21" s="41">
        <f>Questionnaire!F35</f>
        <v>2</v>
      </c>
      <c r="H21" s="44">
        <f>IF(E21="Not applicable","",G21*$D$14)</f>
        <v>8</v>
      </c>
      <c r="I21" s="39">
        <f>IFERROR(F21*G21,0)</f>
        <v>0</v>
      </c>
      <c r="J21" s="45">
        <f>IFERROR(I21,0)</f>
        <v>0</v>
      </c>
    </row>
    <row r="22" spans="2:10" x14ac:dyDescent="0.35">
      <c r="B22" s="162"/>
      <c r="C22" s="159" t="s">
        <v>129</v>
      </c>
      <c r="D22" s="160"/>
      <c r="E22" s="160"/>
      <c r="F22" s="160"/>
      <c r="G22" s="161"/>
      <c r="H22" s="33">
        <f>SUM(H19:H21)</f>
        <v>28</v>
      </c>
      <c r="I22" s="12"/>
      <c r="J22" s="34">
        <f>IFERROR(SUM(J19:J21),"0")</f>
        <v>0</v>
      </c>
    </row>
    <row r="23" spans="2:10" x14ac:dyDescent="0.35">
      <c r="B23" s="162" t="s">
        <v>110</v>
      </c>
      <c r="C23" s="4" t="s">
        <v>118</v>
      </c>
      <c r="D23" s="32" t="s">
        <v>38</v>
      </c>
      <c r="E23" s="49">
        <f>Questionnaire!E40</f>
        <v>0</v>
      </c>
      <c r="F23" s="43" t="str">
        <f>IF(E23='Data - Do not edit'!C35,1,IF(E23='Data - Do not edit'!C36,0,""))</f>
        <v/>
      </c>
      <c r="G23" s="41">
        <f>Questionnaire!F40</f>
        <v>1</v>
      </c>
      <c r="H23" s="44">
        <f t="shared" ref="H23:H38" si="0">IF(E23="Not applicable","",G23*$D$15)</f>
        <v>1</v>
      </c>
      <c r="I23" s="39">
        <f t="shared" ref="I23:I56" si="1">IFERROR(F23*G23,0)</f>
        <v>0</v>
      </c>
      <c r="J23" s="45">
        <f>IFERROR(I23,0)</f>
        <v>0</v>
      </c>
    </row>
    <row r="24" spans="2:10" x14ac:dyDescent="0.35">
      <c r="B24" s="162"/>
      <c r="C24" s="4" t="s">
        <v>118</v>
      </c>
      <c r="D24" s="32" t="s">
        <v>39</v>
      </c>
      <c r="E24" s="49">
        <f>Questionnaire!E41</f>
        <v>0</v>
      </c>
      <c r="F24" s="43" t="str">
        <f>IF(E24='Data - Do not edit'!C39,1,IF(E24='Data - Do not edit'!C40,0,""))</f>
        <v/>
      </c>
      <c r="G24" s="41">
        <f>Questionnaire!F41</f>
        <v>1</v>
      </c>
      <c r="H24" s="44">
        <f t="shared" si="0"/>
        <v>1</v>
      </c>
      <c r="I24" s="39">
        <f t="shared" si="1"/>
        <v>0</v>
      </c>
      <c r="J24" s="45">
        <f>IFERROR(I24,0)</f>
        <v>0</v>
      </c>
    </row>
    <row r="25" spans="2:10" x14ac:dyDescent="0.35">
      <c r="B25" s="162"/>
      <c r="C25" s="4" t="s">
        <v>118</v>
      </c>
      <c r="D25" s="32" t="s">
        <v>40</v>
      </c>
      <c r="E25" s="49">
        <f>Questionnaire!E42</f>
        <v>0</v>
      </c>
      <c r="F25" s="43" t="str">
        <f>IF(E25='Data - Do not edit'!C43,1,IF(E25='Data - Do not edit'!C44,0,""))</f>
        <v/>
      </c>
      <c r="G25" s="41">
        <f>Questionnaire!F42</f>
        <v>1</v>
      </c>
      <c r="H25" s="44">
        <f t="shared" si="0"/>
        <v>1</v>
      </c>
      <c r="I25" s="39">
        <f t="shared" si="1"/>
        <v>0</v>
      </c>
      <c r="J25" s="45">
        <f>IFERROR(I25,0)</f>
        <v>0</v>
      </c>
    </row>
    <row r="26" spans="2:10" x14ac:dyDescent="0.35">
      <c r="B26" s="162"/>
      <c r="C26" s="4" t="s">
        <v>118</v>
      </c>
      <c r="D26" s="32" t="s">
        <v>41</v>
      </c>
      <c r="E26" s="49">
        <f>Questionnaire!E43</f>
        <v>0</v>
      </c>
      <c r="F26" s="43" t="str">
        <f>IF(E26='Data - Do not edit'!C47,1,IF(E26='Data - Do not edit'!C48,0,""))</f>
        <v/>
      </c>
      <c r="G26" s="41">
        <f>Questionnaire!F43</f>
        <v>1</v>
      </c>
      <c r="H26" s="44">
        <f t="shared" si="0"/>
        <v>1</v>
      </c>
      <c r="I26" s="39">
        <f t="shared" si="1"/>
        <v>0</v>
      </c>
      <c r="J26" s="45">
        <f>IFERROR(I26,0)</f>
        <v>0</v>
      </c>
    </row>
    <row r="27" spans="2:10" x14ac:dyDescent="0.35">
      <c r="B27" s="162"/>
      <c r="C27" s="4" t="s">
        <v>99</v>
      </c>
      <c r="D27" s="32" t="s">
        <v>42</v>
      </c>
      <c r="E27" s="49">
        <f>Questionnaire!E44</f>
        <v>0</v>
      </c>
      <c r="F27" s="43" t="str">
        <f>IF(E27='Data - Do not edit'!C51,1,IF(E27='Data - Do not edit'!C52,0,""))</f>
        <v/>
      </c>
      <c r="G27" s="41">
        <f>Questionnaire!F44</f>
        <v>1</v>
      </c>
      <c r="H27" s="44">
        <f t="shared" si="0"/>
        <v>1</v>
      </c>
      <c r="I27" s="39">
        <f t="shared" si="1"/>
        <v>0</v>
      </c>
      <c r="J27" s="45">
        <f t="shared" ref="J27:J56" si="2">IFERROR(I27,0)</f>
        <v>0</v>
      </c>
    </row>
    <row r="28" spans="2:10" x14ac:dyDescent="0.35">
      <c r="B28" s="162"/>
      <c r="C28" s="4" t="s">
        <v>99</v>
      </c>
      <c r="D28" s="32" t="s">
        <v>43</v>
      </c>
      <c r="E28" s="49">
        <f>Questionnaire!E45</f>
        <v>0</v>
      </c>
      <c r="F28" s="43" t="str">
        <f>IF(E28='Data - Do not edit'!C55,1,IF(E28='Data - Do not edit'!C56,0,""))</f>
        <v/>
      </c>
      <c r="G28" s="41">
        <f>Questionnaire!F45</f>
        <v>1</v>
      </c>
      <c r="H28" s="44">
        <f t="shared" si="0"/>
        <v>1</v>
      </c>
      <c r="I28" s="39">
        <f t="shared" si="1"/>
        <v>0</v>
      </c>
      <c r="J28" s="45">
        <f t="shared" si="2"/>
        <v>0</v>
      </c>
    </row>
    <row r="29" spans="2:10" x14ac:dyDescent="0.35">
      <c r="B29" s="162"/>
      <c r="C29" s="4" t="s">
        <v>99</v>
      </c>
      <c r="D29" s="32" t="s">
        <v>44</v>
      </c>
      <c r="E29" s="49">
        <f>Questionnaire!E46</f>
        <v>0</v>
      </c>
      <c r="F29" s="43" t="str">
        <f>IF(E29='Data - Do not edit'!C59,1,IF(E29='Data - Do not edit'!C60,0,""))</f>
        <v/>
      </c>
      <c r="G29" s="41">
        <f>Questionnaire!F46</f>
        <v>1</v>
      </c>
      <c r="H29" s="44">
        <f t="shared" si="0"/>
        <v>1</v>
      </c>
      <c r="I29" s="39">
        <f t="shared" si="1"/>
        <v>0</v>
      </c>
      <c r="J29" s="45">
        <f t="shared" si="2"/>
        <v>0</v>
      </c>
    </row>
    <row r="30" spans="2:10" x14ac:dyDescent="0.35">
      <c r="B30" s="162"/>
      <c r="C30" s="4" t="s">
        <v>99</v>
      </c>
      <c r="D30" s="32" t="s">
        <v>62</v>
      </c>
      <c r="E30" s="49">
        <f>Questionnaire!E47</f>
        <v>0</v>
      </c>
      <c r="F30" s="43" t="str">
        <f>IF(E30='Data - Do not edit'!C63,"",IF(E30='Data - Do not edit'!C64,1,IF(E30='Data - Do not edit'!C65,0,"")))</f>
        <v/>
      </c>
      <c r="G30" s="41">
        <f>Questionnaire!F47</f>
        <v>1</v>
      </c>
      <c r="H30" s="44">
        <f t="shared" si="0"/>
        <v>1</v>
      </c>
      <c r="I30" s="39">
        <f t="shared" si="1"/>
        <v>0</v>
      </c>
      <c r="J30" s="45">
        <f t="shared" si="2"/>
        <v>0</v>
      </c>
    </row>
    <row r="31" spans="2:10" x14ac:dyDescent="0.35">
      <c r="B31" s="162"/>
      <c r="C31" s="4" t="s">
        <v>100</v>
      </c>
      <c r="D31" s="32" t="s">
        <v>84</v>
      </c>
      <c r="E31" s="49">
        <f>Questionnaire!E48</f>
        <v>0</v>
      </c>
      <c r="F31" s="43" t="str">
        <f>IF(E31='Data - Do not edit'!C68,1, IF(E31='Data - Do not edit'!C69,0,""))</f>
        <v/>
      </c>
      <c r="G31" s="41">
        <f>Questionnaire!F48</f>
        <v>2</v>
      </c>
      <c r="H31" s="44">
        <f t="shared" si="0"/>
        <v>2</v>
      </c>
      <c r="I31" s="39">
        <f t="shared" si="1"/>
        <v>0</v>
      </c>
      <c r="J31" s="45">
        <f t="shared" si="2"/>
        <v>0</v>
      </c>
    </row>
    <row r="32" spans="2:10" x14ac:dyDescent="0.35">
      <c r="B32" s="162"/>
      <c r="C32" s="4" t="s">
        <v>100</v>
      </c>
      <c r="D32" s="32" t="s">
        <v>85</v>
      </c>
      <c r="E32" s="49">
        <f>Questionnaire!E49</f>
        <v>0</v>
      </c>
      <c r="F32" s="43" t="str">
        <f>IF(E32='Data - Do not edit'!C72,1,IF(E32='Data - Do not edit'!C73,0,""))</f>
        <v/>
      </c>
      <c r="G32" s="41">
        <f>Questionnaire!F49</f>
        <v>2</v>
      </c>
      <c r="H32" s="44">
        <f t="shared" si="0"/>
        <v>2</v>
      </c>
      <c r="I32" s="39">
        <f t="shared" si="1"/>
        <v>0</v>
      </c>
      <c r="J32" s="45">
        <f t="shared" si="2"/>
        <v>0</v>
      </c>
    </row>
    <row r="33" spans="2:11" x14ac:dyDescent="0.35">
      <c r="B33" s="162"/>
      <c r="C33" s="4" t="s">
        <v>100</v>
      </c>
      <c r="D33" s="32" t="s">
        <v>86</v>
      </c>
      <c r="E33" s="49">
        <f>Questionnaire!E50</f>
        <v>0</v>
      </c>
      <c r="F33" s="43" t="str">
        <f>IF(E33='Data - Do not edit'!C76,1,IF(E33='Data - Do not edit'!C77,0,""))</f>
        <v/>
      </c>
      <c r="G33" s="41">
        <f>Questionnaire!F50</f>
        <v>2</v>
      </c>
      <c r="H33" s="44">
        <f t="shared" si="0"/>
        <v>2</v>
      </c>
      <c r="I33" s="39">
        <f t="shared" si="1"/>
        <v>0</v>
      </c>
      <c r="J33" s="45">
        <f t="shared" si="2"/>
        <v>0</v>
      </c>
    </row>
    <row r="34" spans="2:11" x14ac:dyDescent="0.35">
      <c r="B34" s="162"/>
      <c r="C34" s="4" t="s">
        <v>100</v>
      </c>
      <c r="D34" s="32" t="s">
        <v>87</v>
      </c>
      <c r="E34" s="49">
        <f>Questionnaire!E51</f>
        <v>0</v>
      </c>
      <c r="F34" s="43" t="str">
        <f>IF(E34='Data - Do not edit'!C80,1,IF(E34='Data - Do not edit'!C81,0,""))</f>
        <v/>
      </c>
      <c r="G34" s="41">
        <f>Questionnaire!F51</f>
        <v>2</v>
      </c>
      <c r="H34" s="44">
        <f t="shared" si="0"/>
        <v>2</v>
      </c>
      <c r="I34" s="39">
        <f t="shared" si="1"/>
        <v>0</v>
      </c>
      <c r="J34" s="45">
        <f t="shared" si="2"/>
        <v>0</v>
      </c>
    </row>
    <row r="35" spans="2:11" x14ac:dyDescent="0.35">
      <c r="B35" s="162"/>
      <c r="C35" s="5" t="s">
        <v>57</v>
      </c>
      <c r="D35" s="32" t="s">
        <v>88</v>
      </c>
      <c r="E35" s="49">
        <f>Questionnaire!E52</f>
        <v>0</v>
      </c>
      <c r="F35" s="43" t="str">
        <f>IF(E35='Data - Do not edit'!C84,1,IF(E35='Data - Do not edit'!C85,0,""))</f>
        <v/>
      </c>
      <c r="G35" s="41">
        <f>Questionnaire!F52</f>
        <v>1</v>
      </c>
      <c r="H35" s="44">
        <f t="shared" si="0"/>
        <v>1</v>
      </c>
      <c r="I35" s="39">
        <f t="shared" si="1"/>
        <v>0</v>
      </c>
      <c r="J35" s="45">
        <f t="shared" si="2"/>
        <v>0</v>
      </c>
      <c r="K35" s="55"/>
    </row>
    <row r="36" spans="2:11" x14ac:dyDescent="0.35">
      <c r="B36" s="162"/>
      <c r="C36" s="5" t="s">
        <v>57</v>
      </c>
      <c r="D36" s="32" t="s">
        <v>89</v>
      </c>
      <c r="E36" s="49">
        <f>Questionnaire!E53</f>
        <v>0</v>
      </c>
      <c r="F36" s="43" t="str">
        <f>IF(E36='Data - Do not edit'!C88,1,IF(E36='Data - Do not edit'!C89,0,""))</f>
        <v/>
      </c>
      <c r="G36" s="41">
        <f>Questionnaire!F53</f>
        <v>1</v>
      </c>
      <c r="H36" s="44">
        <f t="shared" si="0"/>
        <v>1</v>
      </c>
      <c r="I36" s="39">
        <f t="shared" si="1"/>
        <v>0</v>
      </c>
      <c r="J36" s="45">
        <f t="shared" si="2"/>
        <v>0</v>
      </c>
      <c r="K36" s="55"/>
    </row>
    <row r="37" spans="2:11" x14ac:dyDescent="0.35">
      <c r="B37" s="162"/>
      <c r="C37" s="5" t="s">
        <v>57</v>
      </c>
      <c r="D37" s="32" t="s">
        <v>90</v>
      </c>
      <c r="E37" s="49">
        <f>Questionnaire!E54</f>
        <v>0</v>
      </c>
      <c r="F37" s="43" t="str">
        <f>IF(E37='Data - Do not edit'!C92,1,IF(E37='Data - Do not edit'!C93,0,""))</f>
        <v/>
      </c>
      <c r="G37" s="41">
        <f>Questionnaire!F54</f>
        <v>1</v>
      </c>
      <c r="H37" s="44">
        <f t="shared" si="0"/>
        <v>1</v>
      </c>
      <c r="I37" s="39">
        <f t="shared" si="1"/>
        <v>0</v>
      </c>
      <c r="J37" s="45">
        <f t="shared" si="2"/>
        <v>0</v>
      </c>
      <c r="K37" s="55"/>
    </row>
    <row r="38" spans="2:11" x14ac:dyDescent="0.35">
      <c r="B38" s="162"/>
      <c r="C38" s="5" t="s">
        <v>57</v>
      </c>
      <c r="D38" s="32" t="s">
        <v>91</v>
      </c>
      <c r="E38" s="49">
        <f>Questionnaire!E55</f>
        <v>0</v>
      </c>
      <c r="F38" s="43" t="str">
        <f>IF(E38='Data - Do not edit'!C96,1,IF(E38='Data - Do not edit'!C97,0,""))</f>
        <v/>
      </c>
      <c r="G38" s="41">
        <f>Questionnaire!F55</f>
        <v>1</v>
      </c>
      <c r="H38" s="44">
        <f t="shared" si="0"/>
        <v>1</v>
      </c>
      <c r="I38" s="39">
        <f t="shared" si="1"/>
        <v>0</v>
      </c>
      <c r="J38" s="45">
        <f t="shared" si="2"/>
        <v>0</v>
      </c>
    </row>
    <row r="39" spans="2:11" x14ac:dyDescent="0.35">
      <c r="B39" s="162"/>
      <c r="C39" s="159" t="s">
        <v>129</v>
      </c>
      <c r="D39" s="160"/>
      <c r="E39" s="160"/>
      <c r="F39" s="160"/>
      <c r="G39" s="161"/>
      <c r="H39" s="33">
        <f>SUM(H23:H38)</f>
        <v>20</v>
      </c>
      <c r="I39" s="12"/>
      <c r="J39" s="37">
        <f>IFERROR(SUM(J23:J38),"0")</f>
        <v>0</v>
      </c>
    </row>
    <row r="40" spans="2:11" x14ac:dyDescent="0.35">
      <c r="B40" s="162" t="s">
        <v>161</v>
      </c>
      <c r="C40" s="4" t="s">
        <v>169</v>
      </c>
      <c r="D40" s="32" t="s">
        <v>45</v>
      </c>
      <c r="E40" s="49">
        <f>Questionnaire!E60</f>
        <v>0</v>
      </c>
      <c r="F40" s="43" t="str">
        <f>IF(E40='Data - Do not edit'!C102,1,IF(E40='Data - Do not edit'!C103,0,""))</f>
        <v/>
      </c>
      <c r="G40" s="42">
        <f>Questionnaire!F60</f>
        <v>1</v>
      </c>
      <c r="H40" s="44">
        <f t="shared" ref="H40:H47" si="3">IF(E40="Not applicable","",G40*$D$15)</f>
        <v>1</v>
      </c>
      <c r="I40" s="39">
        <f t="shared" si="1"/>
        <v>0</v>
      </c>
      <c r="J40" s="45">
        <f t="shared" si="2"/>
        <v>0</v>
      </c>
    </row>
    <row r="41" spans="2:11" x14ac:dyDescent="0.35">
      <c r="B41" s="162"/>
      <c r="C41" s="4" t="s">
        <v>169</v>
      </c>
      <c r="D41" s="32" t="s">
        <v>46</v>
      </c>
      <c r="E41" s="49">
        <f>Questionnaire!E61</f>
        <v>0</v>
      </c>
      <c r="F41" s="43" t="str">
        <f>IF(E41='Data - Do not edit'!C106,1,IF(E41='Data - Do not edit'!C107,0,""))</f>
        <v/>
      </c>
      <c r="G41" s="42">
        <f>Questionnaire!F61</f>
        <v>1</v>
      </c>
      <c r="H41" s="44">
        <f t="shared" si="3"/>
        <v>1</v>
      </c>
      <c r="I41" s="39">
        <f t="shared" si="1"/>
        <v>0</v>
      </c>
      <c r="J41" s="45">
        <f t="shared" si="2"/>
        <v>0</v>
      </c>
    </row>
    <row r="42" spans="2:11" x14ac:dyDescent="0.35">
      <c r="B42" s="162"/>
      <c r="C42" s="4" t="s">
        <v>169</v>
      </c>
      <c r="D42" s="32" t="s">
        <v>47</v>
      </c>
      <c r="E42" s="49">
        <f>Questionnaire!E62</f>
        <v>0</v>
      </c>
      <c r="F42" s="43" t="str">
        <f>IF(E42='Data - Do not edit'!C110,1,IF(E42='Data - Do not edit'!C111,0,""))</f>
        <v/>
      </c>
      <c r="G42" s="42">
        <f>Questionnaire!F62</f>
        <v>1</v>
      </c>
      <c r="H42" s="44">
        <f t="shared" si="3"/>
        <v>1</v>
      </c>
      <c r="I42" s="39">
        <f t="shared" si="1"/>
        <v>0</v>
      </c>
      <c r="J42" s="45">
        <f t="shared" si="2"/>
        <v>0</v>
      </c>
    </row>
    <row r="43" spans="2:11" x14ac:dyDescent="0.35">
      <c r="B43" s="162"/>
      <c r="C43" s="4" t="s">
        <v>169</v>
      </c>
      <c r="D43" s="32" t="s">
        <v>48</v>
      </c>
      <c r="E43" s="49">
        <f>Questionnaire!E63</f>
        <v>0</v>
      </c>
      <c r="F43" s="43" t="str">
        <f>IF(E43='Data - Do not edit'!C114,1,IF(E43='Data - Do not edit'!C115,0,""))</f>
        <v/>
      </c>
      <c r="G43" s="42">
        <f>Questionnaire!F63</f>
        <v>1</v>
      </c>
      <c r="H43" s="44">
        <f t="shared" si="3"/>
        <v>1</v>
      </c>
      <c r="I43" s="39">
        <f t="shared" si="1"/>
        <v>0</v>
      </c>
      <c r="J43" s="45">
        <f t="shared" si="2"/>
        <v>0</v>
      </c>
    </row>
    <row r="44" spans="2:11" x14ac:dyDescent="0.35">
      <c r="B44" s="162"/>
      <c r="C44" s="4" t="s">
        <v>170</v>
      </c>
      <c r="D44" s="32" t="s">
        <v>49</v>
      </c>
      <c r="E44" s="49">
        <f>Questionnaire!E64</f>
        <v>0</v>
      </c>
      <c r="F44" s="43" t="str">
        <f>IF(E44='Data - Do not edit'!C118,1,IF(E44='Data - Do not edit'!C119,0,""))</f>
        <v/>
      </c>
      <c r="G44" s="42">
        <f>Questionnaire!F64</f>
        <v>1</v>
      </c>
      <c r="H44" s="44">
        <f t="shared" si="3"/>
        <v>1</v>
      </c>
      <c r="I44" s="39">
        <f t="shared" si="1"/>
        <v>0</v>
      </c>
      <c r="J44" s="45">
        <f t="shared" si="2"/>
        <v>0</v>
      </c>
    </row>
    <row r="45" spans="2:11" x14ac:dyDescent="0.35">
      <c r="B45" s="162"/>
      <c r="C45" s="4" t="s">
        <v>170</v>
      </c>
      <c r="D45" s="32" t="s">
        <v>50</v>
      </c>
      <c r="E45" s="49">
        <f>Questionnaire!E65</f>
        <v>0</v>
      </c>
      <c r="F45" s="43" t="str">
        <f>IF(E45='Data - Do not edit'!C122,1,IF(E45='Data - Do not edit'!C123,0,""))</f>
        <v/>
      </c>
      <c r="G45" s="42">
        <f>Questionnaire!F65</f>
        <v>1</v>
      </c>
      <c r="H45" s="44">
        <f t="shared" si="3"/>
        <v>1</v>
      </c>
      <c r="I45" s="39">
        <f t="shared" si="1"/>
        <v>0</v>
      </c>
      <c r="J45" s="45">
        <f t="shared" si="2"/>
        <v>0</v>
      </c>
    </row>
    <row r="46" spans="2:11" x14ac:dyDescent="0.35">
      <c r="B46" s="162"/>
      <c r="C46" s="4" t="s">
        <v>170</v>
      </c>
      <c r="D46" s="32" t="s">
        <v>51</v>
      </c>
      <c r="E46" s="49">
        <f>Questionnaire!E66</f>
        <v>0</v>
      </c>
      <c r="F46" s="43" t="str">
        <f>IF(E46='Data - Do not edit'!C126,1,IF(E46='Data - Do not edit'!C127,0,""))</f>
        <v/>
      </c>
      <c r="G46" s="42">
        <f>Questionnaire!F66</f>
        <v>1</v>
      </c>
      <c r="H46" s="44">
        <f t="shared" si="3"/>
        <v>1</v>
      </c>
      <c r="I46" s="39">
        <f t="shared" si="1"/>
        <v>0</v>
      </c>
      <c r="J46" s="45">
        <f t="shared" si="2"/>
        <v>0</v>
      </c>
    </row>
    <row r="47" spans="2:11" x14ac:dyDescent="0.35">
      <c r="B47" s="162"/>
      <c r="C47" s="4" t="s">
        <v>170</v>
      </c>
      <c r="D47" s="32" t="s">
        <v>52</v>
      </c>
      <c r="E47" s="49">
        <f>Questionnaire!E67</f>
        <v>0</v>
      </c>
      <c r="F47" s="43" t="str">
        <f>IF(E47='Data - Do not edit'!C130,1,IF(E47='Data - Do not edit'!C131,0,""))</f>
        <v/>
      </c>
      <c r="G47" s="42">
        <f>Questionnaire!F67</f>
        <v>1</v>
      </c>
      <c r="H47" s="44">
        <f t="shared" si="3"/>
        <v>1</v>
      </c>
      <c r="I47" s="39">
        <f t="shared" si="1"/>
        <v>0</v>
      </c>
      <c r="J47" s="45">
        <f t="shared" si="2"/>
        <v>0</v>
      </c>
    </row>
    <row r="48" spans="2:11" x14ac:dyDescent="0.35">
      <c r="B48" s="162"/>
      <c r="C48" s="159" t="s">
        <v>129</v>
      </c>
      <c r="D48" s="160"/>
      <c r="E48" s="160"/>
      <c r="F48" s="160"/>
      <c r="G48" s="161"/>
      <c r="H48" s="35">
        <f>SUM(H40:H47)</f>
        <v>8</v>
      </c>
      <c r="I48" s="12"/>
      <c r="J48" s="37">
        <f>IFERROR(SUM(J40:J47),"0")</f>
        <v>0</v>
      </c>
    </row>
    <row r="49" spans="2:10" x14ac:dyDescent="0.35">
      <c r="B49" s="163" t="s">
        <v>162</v>
      </c>
      <c r="C49" s="5" t="s">
        <v>172</v>
      </c>
      <c r="D49" s="32" t="s">
        <v>58</v>
      </c>
      <c r="E49" s="49">
        <f>Questionnaire!E72</f>
        <v>0</v>
      </c>
      <c r="F49" s="43" t="str">
        <f>IF(E49='Data - Do not edit'!C136,1,IF(E49='Data - Do not edit'!C137,0,""))</f>
        <v/>
      </c>
      <c r="G49" s="42">
        <f>Questionnaire!F72</f>
        <v>1</v>
      </c>
      <c r="H49" s="44">
        <f t="shared" ref="H49:H56" si="4">IF(E49="Not applicable","",G49*$D$15)</f>
        <v>1</v>
      </c>
      <c r="I49" s="39">
        <f t="shared" si="1"/>
        <v>0</v>
      </c>
      <c r="J49" s="45">
        <f t="shared" si="2"/>
        <v>0</v>
      </c>
    </row>
    <row r="50" spans="2:10" x14ac:dyDescent="0.35">
      <c r="B50" s="164"/>
      <c r="C50" s="5" t="s">
        <v>172</v>
      </c>
      <c r="D50" s="32" t="s">
        <v>59</v>
      </c>
      <c r="E50" s="49">
        <f>Questionnaire!E73</f>
        <v>0</v>
      </c>
      <c r="F50" s="43" t="str">
        <f>IF(E50='Data - Do not edit'!C140,1,IF(E50='Data - Do not edit'!C141,0,""))</f>
        <v/>
      </c>
      <c r="G50" s="42">
        <f>Questionnaire!F73</f>
        <v>1</v>
      </c>
      <c r="H50" s="44">
        <f t="shared" si="4"/>
        <v>1</v>
      </c>
      <c r="I50" s="39">
        <f t="shared" si="1"/>
        <v>0</v>
      </c>
      <c r="J50" s="45">
        <f t="shared" si="2"/>
        <v>0</v>
      </c>
    </row>
    <row r="51" spans="2:10" x14ac:dyDescent="0.35">
      <c r="B51" s="164"/>
      <c r="C51" s="5" t="s">
        <v>172</v>
      </c>
      <c r="D51" s="32" t="s">
        <v>63</v>
      </c>
      <c r="E51" s="49">
        <f>Questionnaire!E74</f>
        <v>0</v>
      </c>
      <c r="F51" s="43" t="str">
        <f>IF(E51='Data - Do not edit'!C144,1,IF(E51='Data - Do not edit'!C145,0,""))</f>
        <v/>
      </c>
      <c r="G51" s="42">
        <f>Questionnaire!F74</f>
        <v>1</v>
      </c>
      <c r="H51" s="44">
        <f t="shared" si="4"/>
        <v>1</v>
      </c>
      <c r="I51" s="39">
        <f t="shared" si="1"/>
        <v>0</v>
      </c>
      <c r="J51" s="45">
        <f t="shared" si="2"/>
        <v>0</v>
      </c>
    </row>
    <row r="52" spans="2:10" x14ac:dyDescent="0.35">
      <c r="B52" s="164"/>
      <c r="C52" s="5" t="s">
        <v>172</v>
      </c>
      <c r="D52" s="32" t="s">
        <v>64</v>
      </c>
      <c r="E52" s="49">
        <f>Questionnaire!E75</f>
        <v>0</v>
      </c>
      <c r="F52" s="43" t="str">
        <f>IF(E52='Data - Do not edit'!C148,"",IF(E52='Data - Do not edit'!C149,1,IF(E52='Data - Do not edit'!C150,0,"")))</f>
        <v/>
      </c>
      <c r="G52" s="42">
        <f>Questionnaire!F75</f>
        <v>1</v>
      </c>
      <c r="H52" s="44">
        <f t="shared" si="4"/>
        <v>1</v>
      </c>
      <c r="I52" s="39">
        <f t="shared" si="1"/>
        <v>0</v>
      </c>
      <c r="J52" s="45">
        <f t="shared" si="2"/>
        <v>0</v>
      </c>
    </row>
    <row r="53" spans="2:10" x14ac:dyDescent="0.35">
      <c r="B53" s="164"/>
      <c r="C53" s="5" t="s">
        <v>173</v>
      </c>
      <c r="D53" s="32" t="s">
        <v>60</v>
      </c>
      <c r="E53" s="49">
        <f>Questionnaire!E76</f>
        <v>0</v>
      </c>
      <c r="F53" s="43" t="str">
        <f>IF(E53='Data - Do not edit'!C153,1,IF(E53='Data - Do not edit'!C154,0,""))</f>
        <v/>
      </c>
      <c r="G53" s="42">
        <f>Questionnaire!F76</f>
        <v>1</v>
      </c>
      <c r="H53" s="44">
        <f t="shared" si="4"/>
        <v>1</v>
      </c>
      <c r="I53" s="39">
        <f t="shared" si="1"/>
        <v>0</v>
      </c>
      <c r="J53" s="45">
        <f t="shared" si="2"/>
        <v>0</v>
      </c>
    </row>
    <row r="54" spans="2:10" x14ac:dyDescent="0.35">
      <c r="B54" s="164"/>
      <c r="C54" s="5" t="s">
        <v>173</v>
      </c>
      <c r="D54" s="32" t="s">
        <v>61</v>
      </c>
      <c r="E54" s="49">
        <f>Questionnaire!E77</f>
        <v>0</v>
      </c>
      <c r="F54" s="43" t="str">
        <f>IF(E54='Data - Do not edit'!C157,1,IF(E54='Data - Do not edit'!C158,0,""))</f>
        <v/>
      </c>
      <c r="G54" s="42">
        <f>Questionnaire!F77</f>
        <v>1</v>
      </c>
      <c r="H54" s="44">
        <f t="shared" si="4"/>
        <v>1</v>
      </c>
      <c r="I54" s="39">
        <f t="shared" si="1"/>
        <v>0</v>
      </c>
      <c r="J54" s="45">
        <f t="shared" si="2"/>
        <v>0</v>
      </c>
    </row>
    <row r="55" spans="2:10" x14ac:dyDescent="0.35">
      <c r="B55" s="164"/>
      <c r="C55" s="5" t="s">
        <v>173</v>
      </c>
      <c r="D55" s="32" t="s">
        <v>65</v>
      </c>
      <c r="E55" s="49">
        <f>Questionnaire!E78</f>
        <v>0</v>
      </c>
      <c r="F55" s="43" t="str">
        <f>IF(E55='Data - Do not edit'!C161,1,IF(E55='Data - Do not edit'!C162,0,""))</f>
        <v/>
      </c>
      <c r="G55" s="42">
        <f>Questionnaire!F78</f>
        <v>1</v>
      </c>
      <c r="H55" s="44">
        <f t="shared" si="4"/>
        <v>1</v>
      </c>
      <c r="I55" s="39">
        <f t="shared" si="1"/>
        <v>0</v>
      </c>
      <c r="J55" s="45">
        <f t="shared" si="2"/>
        <v>0</v>
      </c>
    </row>
    <row r="56" spans="2:10" x14ac:dyDescent="0.35">
      <c r="B56" s="164"/>
      <c r="C56" s="5" t="s">
        <v>173</v>
      </c>
      <c r="D56" s="32" t="s">
        <v>66</v>
      </c>
      <c r="E56" s="49">
        <f>Questionnaire!E79</f>
        <v>0</v>
      </c>
      <c r="F56" s="43" t="str">
        <f>IF(E56='Data - Do not edit'!C165,1,IF(E56='Data - Do not edit'!C166,0,""))</f>
        <v/>
      </c>
      <c r="G56" s="42">
        <f>Questionnaire!F79</f>
        <v>1</v>
      </c>
      <c r="H56" s="44">
        <f t="shared" si="4"/>
        <v>1</v>
      </c>
      <c r="I56" s="39">
        <f t="shared" si="1"/>
        <v>0</v>
      </c>
      <c r="J56" s="45">
        <f t="shared" si="2"/>
        <v>0</v>
      </c>
    </row>
    <row r="57" spans="2:10" x14ac:dyDescent="0.35">
      <c r="B57" s="165"/>
      <c r="C57" s="159" t="s">
        <v>129</v>
      </c>
      <c r="D57" s="160"/>
      <c r="E57" s="160"/>
      <c r="F57" s="160"/>
      <c r="G57" s="161"/>
      <c r="H57" s="35">
        <f>SUM(H49:H56)</f>
        <v>8</v>
      </c>
      <c r="I57" s="12"/>
      <c r="J57" s="35">
        <f>IFERROR(SUM(J49:J56),"0")</f>
        <v>0</v>
      </c>
    </row>
    <row r="58" spans="2:10" x14ac:dyDescent="0.35">
      <c r="B58" s="159" t="s">
        <v>128</v>
      </c>
      <c r="C58" s="160"/>
      <c r="D58" s="160"/>
      <c r="E58" s="160"/>
      <c r="F58" s="160"/>
      <c r="G58" s="161"/>
      <c r="H58" s="35">
        <f>H48+H39+H22+H57</f>
        <v>64</v>
      </c>
      <c r="I58" s="12"/>
      <c r="J58" s="35">
        <f>IFERROR(J22+J39+J48+J57,"0")</f>
        <v>0</v>
      </c>
    </row>
  </sheetData>
  <sheetProtection sheet="1" objects="1" scenarios="1"/>
  <mergeCells count="12">
    <mergeCell ref="B9:B11"/>
    <mergeCell ref="B14:C14"/>
    <mergeCell ref="B58:G58"/>
    <mergeCell ref="B19:B22"/>
    <mergeCell ref="B23:B39"/>
    <mergeCell ref="B40:B48"/>
    <mergeCell ref="B49:B57"/>
    <mergeCell ref="C22:G22"/>
    <mergeCell ref="C39:G39"/>
    <mergeCell ref="C48:G48"/>
    <mergeCell ref="C57:G57"/>
    <mergeCell ref="B15:C15"/>
  </mergeCells>
  <pageMargins left="0.7" right="0.7" top="0.75" bottom="0.75" header="0.3" footer="0.3"/>
  <ignoredErrors>
    <ignoredError sqref="H48 H3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6808-1975-4C73-89DE-6AF06157A0AC}">
  <sheetPr codeName="Sheet8"/>
  <dimension ref="A1:D166"/>
  <sheetViews>
    <sheetView zoomScaleNormal="100" workbookViewId="0">
      <pane ySplit="3" topLeftCell="A4" activePane="bottomLeft" state="frozen"/>
      <selection activeCell="D28" sqref="D28:E28"/>
      <selection pane="bottomLeft" activeCell="D28" sqref="D28:E28"/>
    </sheetView>
  </sheetViews>
  <sheetFormatPr defaultColWidth="8.81640625" defaultRowHeight="14.5" x14ac:dyDescent="0.35"/>
  <cols>
    <col min="1" max="1" width="1.81640625" style="47" customWidth="1"/>
    <col min="2" max="2" width="8.81640625" style="79"/>
    <col min="3" max="3" width="77.453125" style="79" customWidth="1"/>
    <col min="4" max="16384" width="8.81640625" style="79"/>
  </cols>
  <sheetData>
    <row r="1" spans="2:4" s="1" customFormat="1" x14ac:dyDescent="0.35"/>
    <row r="2" spans="2:4" s="1" customFormat="1" x14ac:dyDescent="0.35">
      <c r="B2" s="2" t="s">
        <v>22</v>
      </c>
    </row>
    <row r="3" spans="2:4" s="1" customFormat="1" x14ac:dyDescent="0.35"/>
    <row r="4" spans="2:4" s="54" customFormat="1" x14ac:dyDescent="0.35"/>
    <row r="5" spans="2:4" s="54" customFormat="1" x14ac:dyDescent="0.35">
      <c r="B5" s="54" t="s">
        <v>23</v>
      </c>
    </row>
    <row r="6" spans="2:4" s="54" customFormat="1" x14ac:dyDescent="0.35"/>
    <row r="7" spans="2:4" s="54" customFormat="1" x14ac:dyDescent="0.35">
      <c r="B7" s="80" t="s">
        <v>120</v>
      </c>
    </row>
    <row r="8" spans="2:4" s="47" customFormat="1" x14ac:dyDescent="0.35"/>
    <row r="9" spans="2:4" x14ac:dyDescent="0.35">
      <c r="B9" s="79" t="s">
        <v>67</v>
      </c>
    </row>
    <row r="11" spans="2:4" x14ac:dyDescent="0.35">
      <c r="B11" s="81" t="s">
        <v>37</v>
      </c>
      <c r="C11" s="79" t="s">
        <v>174</v>
      </c>
      <c r="D11" s="76"/>
    </row>
    <row r="12" spans="2:4" x14ac:dyDescent="0.35">
      <c r="B12" s="81" t="s">
        <v>4</v>
      </c>
      <c r="C12" s="79" t="s">
        <v>122</v>
      </c>
    </row>
    <row r="13" spans="2:4" x14ac:dyDescent="0.35">
      <c r="B13" s="81" t="s">
        <v>5</v>
      </c>
      <c r="C13" s="79" t="s">
        <v>121</v>
      </c>
    </row>
    <row r="14" spans="2:4" x14ac:dyDescent="0.35">
      <c r="B14" s="81" t="s">
        <v>92</v>
      </c>
      <c r="C14" s="79" t="s">
        <v>135</v>
      </c>
    </row>
    <row r="15" spans="2:4" x14ac:dyDescent="0.35">
      <c r="B15" s="81" t="s">
        <v>93</v>
      </c>
      <c r="C15" s="79" t="s">
        <v>131</v>
      </c>
    </row>
    <row r="16" spans="2:4" x14ac:dyDescent="0.35">
      <c r="B16" s="81" t="s">
        <v>115</v>
      </c>
      <c r="C16" s="79" t="s">
        <v>132</v>
      </c>
    </row>
    <row r="17" spans="2:4" x14ac:dyDescent="0.35">
      <c r="B17" s="81"/>
    </row>
    <row r="18" spans="2:4" x14ac:dyDescent="0.35">
      <c r="B18" s="81" t="s">
        <v>83</v>
      </c>
      <c r="C18" s="79" t="s">
        <v>175</v>
      </c>
      <c r="D18" s="76"/>
    </row>
    <row r="19" spans="2:4" x14ac:dyDescent="0.35">
      <c r="B19" s="81" t="s">
        <v>4</v>
      </c>
      <c r="C19" s="79" t="s">
        <v>122</v>
      </c>
    </row>
    <row r="20" spans="2:4" x14ac:dyDescent="0.35">
      <c r="B20" s="81" t="s">
        <v>5</v>
      </c>
      <c r="C20" s="79" t="s">
        <v>121</v>
      </c>
    </row>
    <row r="21" spans="2:4" x14ac:dyDescent="0.35">
      <c r="B21" s="81" t="s">
        <v>92</v>
      </c>
      <c r="C21" s="79" t="s">
        <v>135</v>
      </c>
    </row>
    <row r="22" spans="2:4" x14ac:dyDescent="0.35">
      <c r="B22" s="81" t="s">
        <v>93</v>
      </c>
      <c r="C22" s="79" t="s">
        <v>133</v>
      </c>
    </row>
    <row r="23" spans="2:4" x14ac:dyDescent="0.35">
      <c r="B23" s="81" t="s">
        <v>115</v>
      </c>
      <c r="C23" s="79" t="s">
        <v>131</v>
      </c>
    </row>
    <row r="24" spans="2:4" x14ac:dyDescent="0.35">
      <c r="B24" s="81"/>
    </row>
    <row r="25" spans="2:4" x14ac:dyDescent="0.35">
      <c r="B25" s="81" t="s">
        <v>97</v>
      </c>
      <c r="C25" s="82" t="s">
        <v>176</v>
      </c>
      <c r="D25" s="76"/>
    </row>
    <row r="26" spans="2:4" x14ac:dyDescent="0.35">
      <c r="B26" s="81" t="s">
        <v>4</v>
      </c>
      <c r="C26" s="79" t="s">
        <v>122</v>
      </c>
    </row>
    <row r="27" spans="2:4" x14ac:dyDescent="0.35">
      <c r="B27" s="81" t="s">
        <v>5</v>
      </c>
      <c r="C27" s="79" t="s">
        <v>121</v>
      </c>
    </row>
    <row r="28" spans="2:4" x14ac:dyDescent="0.35">
      <c r="B28" s="81" t="s">
        <v>92</v>
      </c>
      <c r="C28" s="79" t="s">
        <v>135</v>
      </c>
    </row>
    <row r="29" spans="2:4" x14ac:dyDescent="0.35">
      <c r="B29" s="81" t="s">
        <v>93</v>
      </c>
      <c r="C29" s="79" t="s">
        <v>133</v>
      </c>
    </row>
    <row r="30" spans="2:4" x14ac:dyDescent="0.35">
      <c r="B30" s="81" t="s">
        <v>115</v>
      </c>
      <c r="C30" s="79" t="s">
        <v>131</v>
      </c>
    </row>
    <row r="31" spans="2:4" x14ac:dyDescent="0.35">
      <c r="B31" s="81"/>
    </row>
    <row r="32" spans="2:4" x14ac:dyDescent="0.35">
      <c r="B32" s="79" t="s">
        <v>109</v>
      </c>
    </row>
    <row r="34" spans="2:4" x14ac:dyDescent="0.35">
      <c r="B34" s="81" t="s">
        <v>38</v>
      </c>
      <c r="C34" s="79" t="s">
        <v>152</v>
      </c>
      <c r="D34" s="76"/>
    </row>
    <row r="35" spans="2:4" x14ac:dyDescent="0.35">
      <c r="B35" s="81" t="s">
        <v>4</v>
      </c>
      <c r="C35" s="79" t="s">
        <v>6</v>
      </c>
    </row>
    <row r="36" spans="2:4" x14ac:dyDescent="0.35">
      <c r="B36" s="81" t="s">
        <v>5</v>
      </c>
      <c r="C36" s="79" t="s">
        <v>7</v>
      </c>
    </row>
    <row r="37" spans="2:4" x14ac:dyDescent="0.35">
      <c r="B37" s="81"/>
    </row>
    <row r="38" spans="2:4" x14ac:dyDescent="0.35">
      <c r="B38" s="81" t="s">
        <v>39</v>
      </c>
      <c r="C38" s="79" t="s">
        <v>206</v>
      </c>
    </row>
    <row r="39" spans="2:4" x14ac:dyDescent="0.35">
      <c r="B39" s="81" t="s">
        <v>4</v>
      </c>
      <c r="C39" s="79" t="s">
        <v>6</v>
      </c>
    </row>
    <row r="40" spans="2:4" x14ac:dyDescent="0.35">
      <c r="B40" s="81" t="s">
        <v>5</v>
      </c>
      <c r="C40" s="79" t="s">
        <v>7</v>
      </c>
    </row>
    <row r="41" spans="2:4" x14ac:dyDescent="0.35">
      <c r="B41" s="81"/>
    </row>
    <row r="42" spans="2:4" x14ac:dyDescent="0.35">
      <c r="B42" s="81" t="s">
        <v>40</v>
      </c>
      <c r="C42" s="79" t="s">
        <v>153</v>
      </c>
    </row>
    <row r="43" spans="2:4" x14ac:dyDescent="0.35">
      <c r="B43" s="81" t="s">
        <v>4</v>
      </c>
      <c r="C43" s="79" t="s">
        <v>6</v>
      </c>
    </row>
    <row r="44" spans="2:4" x14ac:dyDescent="0.35">
      <c r="B44" s="81" t="s">
        <v>5</v>
      </c>
      <c r="C44" s="79" t="s">
        <v>7</v>
      </c>
    </row>
    <row r="45" spans="2:4" x14ac:dyDescent="0.35">
      <c r="B45" s="81"/>
    </row>
    <row r="46" spans="2:4" x14ac:dyDescent="0.35">
      <c r="B46" s="81" t="s">
        <v>41</v>
      </c>
      <c r="C46" s="79" t="s">
        <v>101</v>
      </c>
    </row>
    <row r="47" spans="2:4" x14ac:dyDescent="0.35">
      <c r="B47" s="81" t="s">
        <v>4</v>
      </c>
      <c r="C47" s="79" t="s">
        <v>6</v>
      </c>
    </row>
    <row r="48" spans="2:4" x14ac:dyDescent="0.35">
      <c r="B48" s="81" t="s">
        <v>5</v>
      </c>
      <c r="C48" s="79" t="s">
        <v>7</v>
      </c>
    </row>
    <row r="50" spans="2:3" x14ac:dyDescent="0.35">
      <c r="B50" s="83" t="s">
        <v>42</v>
      </c>
      <c r="C50" s="79" t="s">
        <v>117</v>
      </c>
    </row>
    <row r="51" spans="2:3" x14ac:dyDescent="0.35">
      <c r="B51" s="81" t="s">
        <v>4</v>
      </c>
      <c r="C51" s="79" t="s">
        <v>6</v>
      </c>
    </row>
    <row r="52" spans="2:3" x14ac:dyDescent="0.35">
      <c r="B52" s="81" t="s">
        <v>5</v>
      </c>
      <c r="C52" s="79" t="s">
        <v>7</v>
      </c>
    </row>
    <row r="53" spans="2:3" x14ac:dyDescent="0.35">
      <c r="B53" s="81"/>
    </row>
    <row r="54" spans="2:3" x14ac:dyDescent="0.35">
      <c r="B54" s="83" t="s">
        <v>43</v>
      </c>
      <c r="C54" s="79" t="s">
        <v>102</v>
      </c>
    </row>
    <row r="55" spans="2:3" x14ac:dyDescent="0.35">
      <c r="B55" s="81" t="s">
        <v>4</v>
      </c>
      <c r="C55" s="79" t="s">
        <v>6</v>
      </c>
    </row>
    <row r="56" spans="2:3" x14ac:dyDescent="0.35">
      <c r="B56" s="81" t="s">
        <v>5</v>
      </c>
      <c r="C56" s="79" t="s">
        <v>7</v>
      </c>
    </row>
    <row r="58" spans="2:3" x14ac:dyDescent="0.35">
      <c r="B58" s="83" t="s">
        <v>44</v>
      </c>
      <c r="C58" s="79" t="s">
        <v>103</v>
      </c>
    </row>
    <row r="59" spans="2:3" x14ac:dyDescent="0.35">
      <c r="B59" s="81" t="s">
        <v>4</v>
      </c>
      <c r="C59" s="79" t="s">
        <v>6</v>
      </c>
    </row>
    <row r="60" spans="2:3" x14ac:dyDescent="0.35">
      <c r="B60" s="81" t="s">
        <v>5</v>
      </c>
      <c r="C60" s="79" t="s">
        <v>7</v>
      </c>
    </row>
    <row r="62" spans="2:3" x14ac:dyDescent="0.35">
      <c r="B62" s="83" t="s">
        <v>62</v>
      </c>
      <c r="C62" s="79" t="s">
        <v>177</v>
      </c>
    </row>
    <row r="63" spans="2:3" x14ac:dyDescent="0.35">
      <c r="B63" s="81" t="s">
        <v>4</v>
      </c>
      <c r="C63" s="79" t="s">
        <v>123</v>
      </c>
    </row>
    <row r="64" spans="2:3" x14ac:dyDescent="0.35">
      <c r="B64" s="81" t="s">
        <v>5</v>
      </c>
      <c r="C64" s="79" t="s">
        <v>6</v>
      </c>
    </row>
    <row r="65" spans="2:3" x14ac:dyDescent="0.35">
      <c r="B65" s="81" t="s">
        <v>92</v>
      </c>
      <c r="C65" s="79" t="s">
        <v>7</v>
      </c>
    </row>
    <row r="66" spans="2:3" x14ac:dyDescent="0.35">
      <c r="B66" s="81"/>
    </row>
    <row r="67" spans="2:3" x14ac:dyDescent="0.35">
      <c r="B67" s="81" t="s">
        <v>84</v>
      </c>
      <c r="C67" s="79" t="s">
        <v>119</v>
      </c>
    </row>
    <row r="68" spans="2:3" x14ac:dyDescent="0.35">
      <c r="B68" s="81" t="s">
        <v>4</v>
      </c>
      <c r="C68" s="79" t="s">
        <v>6</v>
      </c>
    </row>
    <row r="69" spans="2:3" x14ac:dyDescent="0.35">
      <c r="B69" s="81" t="s">
        <v>5</v>
      </c>
      <c r="C69" s="79" t="s">
        <v>7</v>
      </c>
    </row>
    <row r="70" spans="2:3" x14ac:dyDescent="0.35">
      <c r="B70" s="81"/>
    </row>
    <row r="71" spans="2:3" x14ac:dyDescent="0.35">
      <c r="B71" s="81" t="s">
        <v>85</v>
      </c>
      <c r="C71" s="79" t="s">
        <v>178</v>
      </c>
    </row>
    <row r="72" spans="2:3" x14ac:dyDescent="0.35">
      <c r="B72" s="81" t="s">
        <v>4</v>
      </c>
      <c r="C72" s="79" t="s">
        <v>6</v>
      </c>
    </row>
    <row r="73" spans="2:3" x14ac:dyDescent="0.35">
      <c r="B73" s="81" t="s">
        <v>5</v>
      </c>
      <c r="C73" s="79" t="s">
        <v>7</v>
      </c>
    </row>
    <row r="74" spans="2:3" x14ac:dyDescent="0.35">
      <c r="B74" s="81"/>
    </row>
    <row r="75" spans="2:3" x14ac:dyDescent="0.35">
      <c r="B75" s="81" t="s">
        <v>86</v>
      </c>
      <c r="C75" s="79" t="s">
        <v>104</v>
      </c>
    </row>
    <row r="76" spans="2:3" x14ac:dyDescent="0.35">
      <c r="B76" s="81" t="s">
        <v>4</v>
      </c>
      <c r="C76" s="79" t="s">
        <v>6</v>
      </c>
    </row>
    <row r="77" spans="2:3" x14ac:dyDescent="0.35">
      <c r="B77" s="81" t="s">
        <v>5</v>
      </c>
      <c r="C77" s="79" t="s">
        <v>7</v>
      </c>
    </row>
    <row r="78" spans="2:3" x14ac:dyDescent="0.35">
      <c r="B78" s="81"/>
    </row>
    <row r="79" spans="2:3" x14ac:dyDescent="0.35">
      <c r="B79" s="81" t="s">
        <v>87</v>
      </c>
      <c r="C79" s="79" t="s">
        <v>151</v>
      </c>
    </row>
    <row r="80" spans="2:3" x14ac:dyDescent="0.35">
      <c r="B80" s="81" t="s">
        <v>4</v>
      </c>
      <c r="C80" s="79" t="s">
        <v>6</v>
      </c>
    </row>
    <row r="81" spans="2:3" x14ac:dyDescent="0.35">
      <c r="B81" s="81" t="s">
        <v>5</v>
      </c>
      <c r="C81" s="79" t="s">
        <v>7</v>
      </c>
    </row>
    <row r="82" spans="2:3" x14ac:dyDescent="0.35">
      <c r="B82" s="81"/>
    </row>
    <row r="83" spans="2:3" x14ac:dyDescent="0.35">
      <c r="B83" s="81" t="s">
        <v>88</v>
      </c>
      <c r="C83" s="79" t="s">
        <v>179</v>
      </c>
    </row>
    <row r="84" spans="2:3" x14ac:dyDescent="0.35">
      <c r="B84" s="81" t="s">
        <v>4</v>
      </c>
      <c r="C84" s="79" t="s">
        <v>6</v>
      </c>
    </row>
    <row r="85" spans="2:3" x14ac:dyDescent="0.35">
      <c r="B85" s="81" t="s">
        <v>5</v>
      </c>
      <c r="C85" s="79" t="s">
        <v>7</v>
      </c>
    </row>
    <row r="86" spans="2:3" x14ac:dyDescent="0.35">
      <c r="B86" s="81"/>
    </row>
    <row r="87" spans="2:3" x14ac:dyDescent="0.35">
      <c r="B87" s="81" t="s">
        <v>89</v>
      </c>
      <c r="C87" s="79" t="s">
        <v>180</v>
      </c>
    </row>
    <row r="88" spans="2:3" x14ac:dyDescent="0.35">
      <c r="B88" s="81" t="s">
        <v>4</v>
      </c>
      <c r="C88" s="79" t="s">
        <v>6</v>
      </c>
    </row>
    <row r="89" spans="2:3" x14ac:dyDescent="0.35">
      <c r="B89" s="81" t="s">
        <v>5</v>
      </c>
      <c r="C89" s="79" t="s">
        <v>7</v>
      </c>
    </row>
    <row r="90" spans="2:3" x14ac:dyDescent="0.35">
      <c r="B90" s="81"/>
    </row>
    <row r="91" spans="2:3" x14ac:dyDescent="0.35">
      <c r="B91" s="81" t="s">
        <v>90</v>
      </c>
      <c r="C91" s="79" t="s">
        <v>105</v>
      </c>
    </row>
    <row r="92" spans="2:3" x14ac:dyDescent="0.35">
      <c r="B92" s="81" t="s">
        <v>4</v>
      </c>
      <c r="C92" s="79" t="s">
        <v>6</v>
      </c>
    </row>
    <row r="93" spans="2:3" x14ac:dyDescent="0.35">
      <c r="B93" s="81" t="s">
        <v>5</v>
      </c>
      <c r="C93" s="79" t="s">
        <v>7</v>
      </c>
    </row>
    <row r="94" spans="2:3" x14ac:dyDescent="0.35">
      <c r="B94" s="81"/>
    </row>
    <row r="95" spans="2:3" x14ac:dyDescent="0.35">
      <c r="B95" s="81" t="s">
        <v>91</v>
      </c>
      <c r="C95" s="79" t="s">
        <v>106</v>
      </c>
    </row>
    <row r="96" spans="2:3" x14ac:dyDescent="0.35">
      <c r="B96" s="81" t="s">
        <v>4</v>
      </c>
      <c r="C96" s="79" t="s">
        <v>6</v>
      </c>
    </row>
    <row r="97" spans="2:3" x14ac:dyDescent="0.35">
      <c r="B97" s="81" t="s">
        <v>5</v>
      </c>
      <c r="C97" s="79" t="s">
        <v>7</v>
      </c>
    </row>
    <row r="98" spans="2:3" x14ac:dyDescent="0.35">
      <c r="B98" s="81"/>
    </row>
    <row r="99" spans="2:3" x14ac:dyDescent="0.35">
      <c r="B99" s="79" t="s">
        <v>183</v>
      </c>
    </row>
    <row r="101" spans="2:3" x14ac:dyDescent="0.35">
      <c r="B101" s="81" t="s">
        <v>45</v>
      </c>
      <c r="C101" s="79" t="s">
        <v>181</v>
      </c>
    </row>
    <row r="102" spans="2:3" x14ac:dyDescent="0.35">
      <c r="B102" s="81" t="s">
        <v>4</v>
      </c>
      <c r="C102" s="79" t="s">
        <v>6</v>
      </c>
    </row>
    <row r="103" spans="2:3" x14ac:dyDescent="0.35">
      <c r="B103" s="81" t="s">
        <v>5</v>
      </c>
      <c r="C103" s="79" t="s">
        <v>7</v>
      </c>
    </row>
    <row r="105" spans="2:3" x14ac:dyDescent="0.35">
      <c r="B105" s="81" t="s">
        <v>46</v>
      </c>
      <c r="C105" s="79" t="s">
        <v>107</v>
      </c>
    </row>
    <row r="106" spans="2:3" x14ac:dyDescent="0.35">
      <c r="B106" s="81" t="s">
        <v>4</v>
      </c>
      <c r="C106" s="79" t="s">
        <v>6</v>
      </c>
    </row>
    <row r="107" spans="2:3" x14ac:dyDescent="0.35">
      <c r="B107" s="81" t="s">
        <v>5</v>
      </c>
      <c r="C107" s="79" t="s">
        <v>7</v>
      </c>
    </row>
    <row r="109" spans="2:3" x14ac:dyDescent="0.35">
      <c r="B109" s="81" t="s">
        <v>47</v>
      </c>
      <c r="C109" s="79" t="s">
        <v>203</v>
      </c>
    </row>
    <row r="110" spans="2:3" x14ac:dyDescent="0.35">
      <c r="B110" s="81" t="s">
        <v>4</v>
      </c>
      <c r="C110" s="79" t="s">
        <v>6</v>
      </c>
    </row>
    <row r="111" spans="2:3" x14ac:dyDescent="0.35">
      <c r="B111" s="81" t="s">
        <v>5</v>
      </c>
      <c r="C111" s="79" t="s">
        <v>7</v>
      </c>
    </row>
    <row r="113" spans="2:3" x14ac:dyDescent="0.35">
      <c r="B113" s="81" t="s">
        <v>48</v>
      </c>
      <c r="C113" s="79" t="s">
        <v>182</v>
      </c>
    </row>
    <row r="114" spans="2:3" x14ac:dyDescent="0.35">
      <c r="B114" s="81" t="s">
        <v>4</v>
      </c>
      <c r="C114" s="79" t="s">
        <v>6</v>
      </c>
    </row>
    <row r="115" spans="2:3" x14ac:dyDescent="0.35">
      <c r="B115" s="81" t="s">
        <v>5</v>
      </c>
      <c r="C115" s="79" t="s">
        <v>7</v>
      </c>
    </row>
    <row r="117" spans="2:3" x14ac:dyDescent="0.35">
      <c r="B117" s="81" t="s">
        <v>49</v>
      </c>
      <c r="C117" s="79" t="s">
        <v>184</v>
      </c>
    </row>
    <row r="118" spans="2:3" x14ac:dyDescent="0.35">
      <c r="B118" s="81" t="s">
        <v>4</v>
      </c>
      <c r="C118" s="79" t="s">
        <v>6</v>
      </c>
    </row>
    <row r="119" spans="2:3" x14ac:dyDescent="0.35">
      <c r="B119" s="81" t="s">
        <v>5</v>
      </c>
      <c r="C119" s="79" t="s">
        <v>7</v>
      </c>
    </row>
    <row r="121" spans="2:3" x14ac:dyDescent="0.35">
      <c r="B121" s="81" t="s">
        <v>50</v>
      </c>
      <c r="C121" s="79" t="s">
        <v>185</v>
      </c>
    </row>
    <row r="122" spans="2:3" x14ac:dyDescent="0.35">
      <c r="B122" s="81" t="s">
        <v>4</v>
      </c>
      <c r="C122" s="79" t="s">
        <v>6</v>
      </c>
    </row>
    <row r="123" spans="2:3" x14ac:dyDescent="0.35">
      <c r="B123" s="81" t="s">
        <v>5</v>
      </c>
      <c r="C123" s="79" t="s">
        <v>7</v>
      </c>
    </row>
    <row r="125" spans="2:3" x14ac:dyDescent="0.35">
      <c r="B125" s="81" t="s">
        <v>51</v>
      </c>
      <c r="C125" s="79" t="s">
        <v>154</v>
      </c>
    </row>
    <row r="126" spans="2:3" x14ac:dyDescent="0.35">
      <c r="B126" s="81" t="s">
        <v>4</v>
      </c>
      <c r="C126" s="79" t="s">
        <v>6</v>
      </c>
    </row>
    <row r="127" spans="2:3" x14ac:dyDescent="0.35">
      <c r="B127" s="81" t="s">
        <v>5</v>
      </c>
      <c r="C127" s="79" t="s">
        <v>7</v>
      </c>
    </row>
    <row r="128" spans="2:3" x14ac:dyDescent="0.35">
      <c r="B128" s="81"/>
    </row>
    <row r="129" spans="2:4" x14ac:dyDescent="0.35">
      <c r="B129" s="81" t="s">
        <v>52</v>
      </c>
      <c r="C129" s="79" t="s">
        <v>108</v>
      </c>
    </row>
    <row r="130" spans="2:4" x14ac:dyDescent="0.35">
      <c r="B130" s="81" t="s">
        <v>4</v>
      </c>
      <c r="C130" s="79" t="s">
        <v>6</v>
      </c>
    </row>
    <row r="131" spans="2:4" x14ac:dyDescent="0.35">
      <c r="B131" s="81" t="s">
        <v>5</v>
      </c>
      <c r="C131" s="79" t="s">
        <v>7</v>
      </c>
    </row>
    <row r="132" spans="2:4" x14ac:dyDescent="0.35">
      <c r="B132" s="81"/>
    </row>
    <row r="133" spans="2:4" x14ac:dyDescent="0.35">
      <c r="B133" s="79" t="s">
        <v>186</v>
      </c>
    </row>
    <row r="135" spans="2:4" x14ac:dyDescent="0.35">
      <c r="B135" s="81" t="s">
        <v>58</v>
      </c>
      <c r="C135" s="79" t="s">
        <v>204</v>
      </c>
    </row>
    <row r="136" spans="2:4" x14ac:dyDescent="0.35">
      <c r="B136" s="81" t="s">
        <v>4</v>
      </c>
      <c r="C136" s="79" t="s">
        <v>6</v>
      </c>
    </row>
    <row r="137" spans="2:4" x14ac:dyDescent="0.35">
      <c r="B137" s="81" t="s">
        <v>5</v>
      </c>
      <c r="C137" s="79" t="s">
        <v>7</v>
      </c>
    </row>
    <row r="139" spans="2:4" x14ac:dyDescent="0.35">
      <c r="B139" s="81" t="s">
        <v>59</v>
      </c>
      <c r="C139" s="79" t="s">
        <v>187</v>
      </c>
      <c r="D139" s="76"/>
    </row>
    <row r="140" spans="2:4" x14ac:dyDescent="0.35">
      <c r="B140" s="81" t="s">
        <v>4</v>
      </c>
      <c r="C140" s="79" t="s">
        <v>6</v>
      </c>
    </row>
    <row r="141" spans="2:4" x14ac:dyDescent="0.35">
      <c r="B141" s="81" t="s">
        <v>5</v>
      </c>
      <c r="C141" s="79" t="s">
        <v>7</v>
      </c>
    </row>
    <row r="143" spans="2:4" x14ac:dyDescent="0.35">
      <c r="B143" s="81" t="s">
        <v>63</v>
      </c>
      <c r="C143" s="79" t="s">
        <v>201</v>
      </c>
    </row>
    <row r="144" spans="2:4" x14ac:dyDescent="0.35">
      <c r="B144" s="81" t="s">
        <v>4</v>
      </c>
      <c r="C144" s="79" t="s">
        <v>6</v>
      </c>
    </row>
    <row r="145" spans="2:3" x14ac:dyDescent="0.35">
      <c r="B145" s="81" t="s">
        <v>5</v>
      </c>
      <c r="C145" s="79" t="s">
        <v>7</v>
      </c>
    </row>
    <row r="147" spans="2:3" x14ac:dyDescent="0.35">
      <c r="B147" s="81" t="s">
        <v>64</v>
      </c>
      <c r="C147" s="79" t="s">
        <v>202</v>
      </c>
    </row>
    <row r="148" spans="2:3" x14ac:dyDescent="0.35">
      <c r="B148" s="81" t="s">
        <v>4</v>
      </c>
      <c r="C148" s="79" t="s">
        <v>123</v>
      </c>
    </row>
    <row r="149" spans="2:3" x14ac:dyDescent="0.35">
      <c r="B149" s="81" t="s">
        <v>5</v>
      </c>
      <c r="C149" s="79" t="s">
        <v>6</v>
      </c>
    </row>
    <row r="150" spans="2:3" x14ac:dyDescent="0.35">
      <c r="B150" s="81" t="s">
        <v>92</v>
      </c>
      <c r="C150" s="79" t="s">
        <v>7</v>
      </c>
    </row>
    <row r="152" spans="2:3" x14ac:dyDescent="0.35">
      <c r="B152" s="81" t="s">
        <v>60</v>
      </c>
      <c r="C152" s="79" t="s">
        <v>188</v>
      </c>
    </row>
    <row r="153" spans="2:3" x14ac:dyDescent="0.35">
      <c r="B153" s="81" t="s">
        <v>4</v>
      </c>
      <c r="C153" s="79" t="s">
        <v>6</v>
      </c>
    </row>
    <row r="154" spans="2:3" x14ac:dyDescent="0.35">
      <c r="B154" s="81" t="s">
        <v>5</v>
      </c>
      <c r="C154" s="79" t="s">
        <v>7</v>
      </c>
    </row>
    <row r="156" spans="2:3" x14ac:dyDescent="0.35">
      <c r="B156" s="81" t="s">
        <v>61</v>
      </c>
      <c r="C156" s="79" t="s">
        <v>189</v>
      </c>
    </row>
    <row r="157" spans="2:3" x14ac:dyDescent="0.35">
      <c r="B157" s="81" t="s">
        <v>4</v>
      </c>
      <c r="C157" s="79" t="s">
        <v>6</v>
      </c>
    </row>
    <row r="158" spans="2:3" x14ac:dyDescent="0.35">
      <c r="B158" s="81" t="s">
        <v>5</v>
      </c>
      <c r="C158" s="79" t="s">
        <v>7</v>
      </c>
    </row>
    <row r="160" spans="2:3" x14ac:dyDescent="0.35">
      <c r="B160" s="81" t="s">
        <v>65</v>
      </c>
      <c r="C160" s="79" t="s">
        <v>190</v>
      </c>
    </row>
    <row r="161" spans="2:3" x14ac:dyDescent="0.35">
      <c r="B161" s="81" t="s">
        <v>4</v>
      </c>
      <c r="C161" s="79" t="s">
        <v>6</v>
      </c>
    </row>
    <row r="162" spans="2:3" x14ac:dyDescent="0.35">
      <c r="B162" s="81" t="s">
        <v>5</v>
      </c>
      <c r="C162" s="79" t="s">
        <v>7</v>
      </c>
    </row>
    <row r="164" spans="2:3" x14ac:dyDescent="0.35">
      <c r="B164" s="81" t="s">
        <v>66</v>
      </c>
      <c r="C164" s="79" t="s">
        <v>205</v>
      </c>
    </row>
    <row r="165" spans="2:3" x14ac:dyDescent="0.35">
      <c r="B165" s="81" t="s">
        <v>4</v>
      </c>
      <c r="C165" s="79" t="s">
        <v>6</v>
      </c>
    </row>
    <row r="166" spans="2:3" x14ac:dyDescent="0.35">
      <c r="B166" s="81" t="s">
        <v>5</v>
      </c>
      <c r="C166" s="79" t="s">
        <v>7</v>
      </c>
    </row>
  </sheetData>
  <sheetProtection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c1b4742-accf-4a89-b6dc-0b4549962e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0E96E295BD24449780EEEEE05611EC" ma:contentTypeVersion="10" ma:contentTypeDescription="Create a new document." ma:contentTypeScope="" ma:versionID="ff15bdefd16983b7e78ec89b2cc5a8b6">
  <xsd:schema xmlns:xsd="http://www.w3.org/2001/XMLSchema" xmlns:xs="http://www.w3.org/2001/XMLSchema" xmlns:p="http://schemas.microsoft.com/office/2006/metadata/properties" xmlns:ns3="4c1b4742-accf-4a89-b6dc-0b4549962e67" targetNamespace="http://schemas.microsoft.com/office/2006/metadata/properties" ma:root="true" ma:fieldsID="6fa35f7123db893881172ba40a817e3f" ns3:_="">
    <xsd:import namespace="4c1b4742-accf-4a89-b6dc-0b4549962e6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b4742-accf-4a89-b6dc-0b4549962e6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0AE9C5-7E6E-4B6D-9EC7-068863F4A97D}">
  <ds:schemaRefs>
    <ds:schemaRef ds:uri="http://schemas.microsoft.com/sharepoint/v3/contenttype/forms"/>
  </ds:schemaRefs>
</ds:datastoreItem>
</file>

<file path=customXml/itemProps2.xml><?xml version="1.0" encoding="utf-8"?>
<ds:datastoreItem xmlns:ds="http://schemas.openxmlformats.org/officeDocument/2006/customXml" ds:itemID="{D73FA58A-F2C0-4EDA-88C7-134376EC3C30}">
  <ds:schemaRefs>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http://purl.org/dc/dcmitype/"/>
    <ds:schemaRef ds:uri="4c1b4742-accf-4a89-b6dc-0b4549962e67"/>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03E61AE-C17E-4F65-9F7C-E2F695B2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b4742-accf-4a89-b6dc-0b4549962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Objectives and Context</vt:lpstr>
      <vt:lpstr>How to use</vt:lpstr>
      <vt:lpstr>Score summary</vt:lpstr>
      <vt:lpstr>Questionnaire</vt:lpstr>
      <vt:lpstr>Scoring - Do not edit</vt:lpstr>
      <vt:lpstr>Data - Do not 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 Ahmad</dc:creator>
  <cp:lastModifiedBy>Yash Ajmera</cp:lastModifiedBy>
  <dcterms:created xsi:type="dcterms:W3CDTF">2015-06-05T18:17:20Z</dcterms:created>
  <dcterms:modified xsi:type="dcterms:W3CDTF">2026-08-15T07:38:10Z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0x010100AD0E96E295BD24449780EEEEE05611EC</vt:lpwstr>
  </property>
</Properties>
</file>