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api.box.com/wopi/files/2407781382438/WOPIServiceId_TP_BOX_2/WOPIUserId_-/"/>
    </mc:Choice>
  </mc:AlternateContent>
  <xr:revisionPtr revIDLastSave="157" documentId="13_ncr:1_{C3B842A0-3A71-4230-B969-EC2F6D2DCC17}" xr6:coauthVersionLast="47" xr6:coauthVersionMax="47" xr10:uidLastSave="{AF624EC1-1181-44B1-AA85-3F6C0C2E42E3}"/>
  <bookViews>
    <workbookView xWindow="-110" yWindow="-110" windowWidth="19420" windowHeight="11500" xr2:uid="{76A0D9AB-B1E4-4C4E-9957-40E5670FA1BC}"/>
  </bookViews>
  <sheets>
    <sheet name="Objectives and Context" sheetId="5" r:id="rId1"/>
    <sheet name="How to use" sheetId="11" r:id="rId2"/>
    <sheet name="Score summary" sheetId="7" r:id="rId3"/>
    <sheet name="Questionnaire" sheetId="3" r:id="rId4"/>
    <sheet name="Scoring - Do not edit" sheetId="6" state="hidden" r:id="rId5"/>
    <sheet name="Data - Do not edit" sheetId="9"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7" l="1"/>
  <c r="E22" i="7"/>
  <c r="E20" i="6" l="1"/>
  <c r="E19" i="6"/>
  <c r="G42" i="6" l="1"/>
  <c r="G41" i="6"/>
  <c r="G40" i="6"/>
  <c r="G39" i="6"/>
  <c r="E42" i="6"/>
  <c r="E41" i="6"/>
  <c r="E40" i="6"/>
  <c r="E39" i="6"/>
  <c r="D67" i="3"/>
  <c r="D66" i="3"/>
  <c r="D65" i="3"/>
  <c r="D64" i="3"/>
  <c r="F42" i="6" l="1"/>
  <c r="I42" i="6" s="1"/>
  <c r="J42" i="6" s="1"/>
  <c r="F41" i="6"/>
  <c r="I41" i="6" s="1"/>
  <c r="J41" i="6" s="1"/>
  <c r="F40" i="6"/>
  <c r="I40" i="6" s="1"/>
  <c r="J40" i="6" s="1"/>
  <c r="F39" i="6"/>
  <c r="I39" i="6" s="1"/>
  <c r="J39" i="6" s="1"/>
  <c r="H39" i="6"/>
  <c r="H41" i="6"/>
  <c r="H40" i="6"/>
  <c r="H42" i="6"/>
  <c r="D44" i="3" l="1"/>
  <c r="D79" i="3"/>
  <c r="D78" i="3"/>
  <c r="D77" i="3"/>
  <c r="D76" i="3"/>
  <c r="D75" i="3"/>
  <c r="D74" i="3"/>
  <c r="D73" i="3"/>
  <c r="D72" i="3"/>
  <c r="D63" i="3"/>
  <c r="D62" i="3"/>
  <c r="D61" i="3"/>
  <c r="D60" i="3"/>
  <c r="D59" i="3"/>
  <c r="D58" i="3"/>
  <c r="D57" i="3"/>
  <c r="D56" i="3"/>
  <c r="D51" i="3"/>
  <c r="D50" i="3"/>
  <c r="D49" i="3"/>
  <c r="D48" i="3"/>
  <c r="D47" i="3"/>
  <c r="D46" i="3"/>
  <c r="D45" i="3"/>
  <c r="D39" i="3"/>
  <c r="D38" i="3"/>
  <c r="H11" i="7" a="1"/>
  <c r="H11" i="7" s="1"/>
  <c r="E24" i="7" l="1"/>
  <c r="G20" i="6"/>
  <c r="H10" i="7"/>
  <c r="H9" i="7"/>
  <c r="G45" i="6"/>
  <c r="G46" i="6"/>
  <c r="G47" i="6"/>
  <c r="G48" i="6"/>
  <c r="G49" i="6"/>
  <c r="G50" i="6"/>
  <c r="G51" i="6"/>
  <c r="G44" i="6"/>
  <c r="G35" i="6"/>
  <c r="G36" i="6"/>
  <c r="G37" i="6"/>
  <c r="G38" i="6"/>
  <c r="G26" i="6"/>
  <c r="G27" i="6"/>
  <c r="G28" i="6"/>
  <c r="G29" i="6"/>
  <c r="E45" i="6"/>
  <c r="E46" i="6"/>
  <c r="E47" i="6"/>
  <c r="F47" i="6" s="1"/>
  <c r="E48" i="6"/>
  <c r="E49" i="6"/>
  <c r="E50" i="6"/>
  <c r="E51" i="6"/>
  <c r="E44" i="6"/>
  <c r="E32" i="6"/>
  <c r="E33" i="6"/>
  <c r="E34" i="6"/>
  <c r="E35" i="6"/>
  <c r="E36" i="6"/>
  <c r="E37" i="6"/>
  <c r="E38" i="6"/>
  <c r="E23" i="6"/>
  <c r="E24" i="6"/>
  <c r="F24" i="6" s="1"/>
  <c r="E25" i="6"/>
  <c r="F25" i="6" s="1"/>
  <c r="E26" i="6"/>
  <c r="E27" i="6"/>
  <c r="E28" i="6"/>
  <c r="E29" i="6"/>
  <c r="F29" i="6" s="1"/>
  <c r="G32" i="6"/>
  <c r="G33" i="6"/>
  <c r="G34" i="6"/>
  <c r="G31" i="6"/>
  <c r="G23" i="6"/>
  <c r="G24" i="6"/>
  <c r="G25" i="6"/>
  <c r="G22" i="6"/>
  <c r="E31" i="6"/>
  <c r="H8" i="7"/>
  <c r="G19" i="6"/>
  <c r="E22" i="6"/>
  <c r="H20" i="6" l="1"/>
  <c r="H19" i="6"/>
  <c r="F44" i="6"/>
  <c r="I44" i="6" s="1"/>
  <c r="J44" i="6" s="1"/>
  <c r="H44" i="6"/>
  <c r="F51" i="6"/>
  <c r="I51" i="6" s="1"/>
  <c r="J51" i="6" s="1"/>
  <c r="H51" i="6"/>
  <c r="F49" i="6"/>
  <c r="I49" i="6" s="1"/>
  <c r="J49" i="6" s="1"/>
  <c r="H49" i="6"/>
  <c r="I47" i="6"/>
  <c r="J47" i="6" s="1"/>
  <c r="H47" i="6"/>
  <c r="F46" i="6"/>
  <c r="I46" i="6" s="1"/>
  <c r="J46" i="6" s="1"/>
  <c r="H46" i="6"/>
  <c r="F45" i="6"/>
  <c r="I45" i="6" s="1"/>
  <c r="J45" i="6" s="1"/>
  <c r="H45" i="6"/>
  <c r="F50" i="6"/>
  <c r="I50" i="6" s="1"/>
  <c r="J50" i="6" s="1"/>
  <c r="H50" i="6"/>
  <c r="F48" i="6"/>
  <c r="I48" i="6" s="1"/>
  <c r="J48" i="6" s="1"/>
  <c r="H48" i="6"/>
  <c r="F38" i="6"/>
  <c r="I38" i="6" s="1"/>
  <c r="J38" i="6" s="1"/>
  <c r="H38" i="6"/>
  <c r="F37" i="6"/>
  <c r="I37" i="6" s="1"/>
  <c r="J37" i="6" s="1"/>
  <c r="H37" i="6"/>
  <c r="F36" i="6"/>
  <c r="I36" i="6" s="1"/>
  <c r="J36" i="6" s="1"/>
  <c r="H36" i="6"/>
  <c r="F35" i="6"/>
  <c r="I35" i="6" s="1"/>
  <c r="J35" i="6" s="1"/>
  <c r="H35" i="6"/>
  <c r="F33" i="6"/>
  <c r="I33" i="6" s="1"/>
  <c r="J33" i="6" s="1"/>
  <c r="H33" i="6"/>
  <c r="F32" i="6"/>
  <c r="I32" i="6" s="1"/>
  <c r="J32" i="6" s="1"/>
  <c r="H32" i="6"/>
  <c r="F31" i="6"/>
  <c r="I31" i="6" s="1"/>
  <c r="J31" i="6" s="1"/>
  <c r="H31" i="6"/>
  <c r="F34" i="6"/>
  <c r="I34" i="6" s="1"/>
  <c r="J34" i="6" s="1"/>
  <c r="H34" i="6"/>
  <c r="I25" i="6"/>
  <c r="J25" i="6" s="1"/>
  <c r="H25" i="6"/>
  <c r="I29" i="6"/>
  <c r="J29" i="6" s="1"/>
  <c r="H29" i="6"/>
  <c r="F28" i="6"/>
  <c r="I28" i="6" s="1"/>
  <c r="J28" i="6" s="1"/>
  <c r="H28" i="6"/>
  <c r="F26" i="6"/>
  <c r="I26" i="6" s="1"/>
  <c r="J26" i="6" s="1"/>
  <c r="H26" i="6"/>
  <c r="I24" i="6"/>
  <c r="H24" i="6"/>
  <c r="F27" i="6"/>
  <c r="I27" i="6" s="1"/>
  <c r="J27" i="6" s="1"/>
  <c r="H27" i="6"/>
  <c r="H23" i="6"/>
  <c r="F23" i="6"/>
  <c r="I23" i="6" s="1"/>
  <c r="J23" i="6" s="1"/>
  <c r="F22" i="6"/>
  <c r="I22" i="6" s="1"/>
  <c r="J22" i="6" s="1"/>
  <c r="H22" i="6"/>
  <c r="F19" i="6"/>
  <c r="F20" i="6"/>
  <c r="J43" i="6" l="1"/>
  <c r="H43" i="6"/>
  <c r="C34" i="7" s="1"/>
  <c r="I19" i="6"/>
  <c r="J19" i="6" s="1"/>
  <c r="I20" i="6"/>
  <c r="J20" i="6" s="1"/>
  <c r="J24" i="6"/>
  <c r="J52" i="6"/>
  <c r="H21" i="6"/>
  <c r="C32" i="7" s="1"/>
  <c r="H52" i="6"/>
  <c r="C35" i="7" s="1"/>
  <c r="H30" i="6"/>
  <c r="C33" i="7" s="1"/>
  <c r="J21" i="6" l="1"/>
  <c r="D32" i="7" s="1"/>
  <c r="E32" i="7" s="1"/>
  <c r="J30" i="6"/>
  <c r="H53" i="6"/>
  <c r="C36" i="7" s="1"/>
  <c r="D35" i="7"/>
  <c r="D34" i="7"/>
  <c r="E35" i="7" l="1"/>
  <c r="E34" i="7"/>
  <c r="J53" i="6"/>
  <c r="D36" i="7" s="1"/>
  <c r="D33" i="7"/>
  <c r="E33" i="7" l="1"/>
  <c r="E36" i="7"/>
  <c r="C28"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<sst xmlns="http://schemas.openxmlformats.org/spreadsheetml/2006/main" count="449" uniqueCount="211">
  <si>
    <t>Question</t>
  </si>
  <si>
    <t>Response</t>
  </si>
  <si>
    <t>Score</t>
  </si>
  <si>
    <t>Your response</t>
  </si>
  <si>
    <t>a)</t>
  </si>
  <si>
    <t>b)</t>
  </si>
  <si>
    <t>Yes</t>
  </si>
  <si>
    <t>No</t>
  </si>
  <si>
    <t>Summary</t>
  </si>
  <si>
    <t>Sheet</t>
  </si>
  <si>
    <t>Description</t>
  </si>
  <si>
    <t>Questionnaire</t>
  </si>
  <si>
    <t>Field</t>
  </si>
  <si>
    <t>Input</t>
  </si>
  <si>
    <t>Parameter</t>
  </si>
  <si>
    <t>#</t>
  </si>
  <si>
    <t>Dimension</t>
  </si>
  <si>
    <t>Outcome</t>
  </si>
  <si>
    <t>Total</t>
  </si>
  <si>
    <t>Scoring</t>
  </si>
  <si>
    <r>
      <rPr>
        <b/>
        <sz val="11"/>
        <color theme="1"/>
        <rFont val="Calibri"/>
        <family val="2"/>
        <scheme val="minor"/>
      </rPr>
      <t>Note:</t>
    </r>
    <r>
      <rPr>
        <sz val="11"/>
        <color theme="1"/>
        <rFont val="Calibri"/>
        <family val="2"/>
        <scheme val="minor"/>
      </rPr>
      <t xml:space="preserve"> Do not edit or modify this sheet</t>
    </r>
  </si>
  <si>
    <t>This sheet automatically calculates the score as per your responses</t>
  </si>
  <si>
    <t>Data</t>
  </si>
  <si>
    <t>This sheet contains all the background data for the drop-down menu of the responses</t>
  </si>
  <si>
    <t>Background</t>
  </si>
  <si>
    <t>GERS score</t>
  </si>
  <si>
    <t>How to use this tool</t>
  </si>
  <si>
    <t>How to use</t>
  </si>
  <si>
    <t>Step 2: Complete the Questionnaire</t>
  </si>
  <si>
    <t>Objectives</t>
  </si>
  <si>
    <t>Context</t>
  </si>
  <si>
    <t>Your score</t>
  </si>
  <si>
    <t>Maximum score</t>
  </si>
  <si>
    <t>How the scoring works</t>
  </si>
  <si>
    <t>Dimension 1: Outcome</t>
  </si>
  <si>
    <t>Legend</t>
  </si>
  <si>
    <t>Multiplier</t>
  </si>
  <si>
    <t>1.1.1</t>
  </si>
  <si>
    <t>2.1.1</t>
  </si>
  <si>
    <t>2.1.2</t>
  </si>
  <si>
    <t>2.1.3</t>
  </si>
  <si>
    <t>2.1.4</t>
  </si>
  <si>
    <t>2.2.1</t>
  </si>
  <si>
    <t>2.2.2</t>
  </si>
  <si>
    <t>2.2.3</t>
  </si>
  <si>
    <t>3.1.1</t>
  </si>
  <si>
    <t>3.1.2</t>
  </si>
  <si>
    <t>3.1.3</t>
  </si>
  <si>
    <t>3.1.4</t>
  </si>
  <si>
    <t>3.2.1</t>
  </si>
  <si>
    <t>3.2.2</t>
  </si>
  <si>
    <t>3.2.3</t>
  </si>
  <si>
    <t>3.2.4</t>
  </si>
  <si>
    <t>Respondent's score</t>
  </si>
  <si>
    <t>Max score</t>
  </si>
  <si>
    <t>User input needed</t>
  </si>
  <si>
    <t>Step 1: Fill in your background information in the yellow cells</t>
  </si>
  <si>
    <t>Diversity data publication</t>
  </si>
  <si>
    <t>4.1.1</t>
  </si>
  <si>
    <t>4.1.2</t>
  </si>
  <si>
    <t>4.2.1</t>
  </si>
  <si>
    <t>4.2.2</t>
  </si>
  <si>
    <t>2.2.4</t>
  </si>
  <si>
    <t>4.1.3</t>
  </si>
  <si>
    <t>4.1.4</t>
  </si>
  <si>
    <t>4.2.3</t>
  </si>
  <si>
    <t>4.2.4</t>
  </si>
  <si>
    <t>Dimension 1 – Outcome</t>
  </si>
  <si>
    <t>Your %</t>
  </si>
  <si>
    <t>What is the full name of your company?</t>
  </si>
  <si>
    <t>This is your main output page. The sheet will automatically display your background information and final GERS score once you complete the questionnaire</t>
  </si>
  <si>
    <t>Step 3: View your score</t>
  </si>
  <si>
    <t>Full name of the company</t>
  </si>
  <si>
    <t>Term</t>
  </si>
  <si>
    <t>Score * Multiplier</t>
  </si>
  <si>
    <t>User input</t>
  </si>
  <si>
    <t>Your final GERS score is</t>
  </si>
  <si>
    <t>Score summary</t>
  </si>
  <si>
    <t>Background details of the company</t>
  </si>
  <si>
    <t>Common terms used</t>
  </si>
  <si>
    <t>Next steps</t>
  </si>
  <si>
    <t>Review your responses in the Questionnaire sheet to identify the 3-4 practices that are not currently in place or are only partially implemented</t>
  </si>
  <si>
    <t>Prioritising these areas will help you strengthen performance and improve your overall GERS score in the next assessment cycle</t>
  </si>
  <si>
    <t>1.2.1</t>
  </si>
  <si>
    <t>c)</t>
  </si>
  <si>
    <t>d)</t>
  </si>
  <si>
    <t>Others (please specify)</t>
  </si>
  <si>
    <t>Employee</t>
  </si>
  <si>
    <t>Women employees</t>
  </si>
  <si>
    <t>Diversity targets and KPIs</t>
  </si>
  <si>
    <t>In the last two years, have you published your gender diversity numbers externally (e.g., website, report)?</t>
  </si>
  <si>
    <t>Go to the 'Questionnaire' sheet</t>
  </si>
  <si>
    <t>Fill the fields in the 'Background' table</t>
  </si>
  <si>
    <t>Go to the 'Questionnaire' sheet. You will see a list of survey questions</t>
  </si>
  <si>
    <t>Go to the 'Score summary' sheet to view your final GERS score</t>
  </si>
  <si>
    <t>e)</t>
  </si>
  <si>
    <t>Break-up of GERS score*</t>
  </si>
  <si>
    <r>
      <rPr>
        <b/>
        <sz val="11"/>
        <rFont val="Calibri"/>
        <family val="2"/>
        <scheme val="minor"/>
      </rPr>
      <t>Note:</t>
    </r>
    <r>
      <rPr>
        <sz val="11"/>
        <rFont val="Calibri"/>
        <family val="2"/>
        <scheme val="minor"/>
      </rPr>
      <t xml:space="preserve"> Do not edit or modify this sheet</t>
    </r>
  </si>
  <si>
    <t>&gt;=5%</t>
  </si>
  <si>
    <t>&lt;5%</t>
  </si>
  <si>
    <t>Not applicable</t>
  </si>
  <si>
    <t>Calculation table</t>
  </si>
  <si>
    <t>For each question, go to the 'Your Response' column</t>
  </si>
  <si>
    <t>Category</t>
  </si>
  <si>
    <t>Count</t>
  </si>
  <si>
    <t>Total across dimensions</t>
  </si>
  <si>
    <t>Sub-total per dimension</t>
  </si>
  <si>
    <t>Calculated</t>
  </si>
  <si>
    <t>&gt;=20%</t>
  </si>
  <si>
    <t>&gt;=15%</t>
  </si>
  <si>
    <t>This is the main survey sheet. Here you will enter your background information, and answer all the questions by selecting an option from the dropdown menus in the 'Your Response' column. Your answers will be scored automatically</t>
  </si>
  <si>
    <t>&gt;=10%</t>
  </si>
  <si>
    <t>Estimated time to complete: 20–30 minutes</t>
  </si>
  <si>
    <t xml:space="preserve">Summary of questions </t>
  </si>
  <si>
    <t># of questions included in scoring</t>
  </si>
  <si>
    <t>Total # of questions in the tool</t>
  </si>
  <si>
    <t>Questions under 'outcome' dimension</t>
  </si>
  <si>
    <t>Questions under other dimensions</t>
  </si>
  <si>
    <t>Data based on user input</t>
  </si>
  <si>
    <t xml:space="preserve">Max base score (without multiplier) for </t>
  </si>
  <si>
    <t># of questions where your response is 'Not applicable'</t>
  </si>
  <si>
    <t>*Note: Max score excludes questions where 'Not applicable' is selected as the response</t>
  </si>
  <si>
    <t>Data as per GERS tool</t>
  </si>
  <si>
    <t>KPI – Key Performance Indicator</t>
  </si>
  <si>
    <t>*Acronyms:</t>
  </si>
  <si>
    <t>Have gender diversity KPIs been linked to the performance reviews and incentives of leaders and managers?*</t>
  </si>
  <si>
    <t>Whom to interview to score the organisation</t>
  </si>
  <si>
    <t>Click the dropdown menu and select the response that best fits your organisation</t>
  </si>
  <si>
    <t>Table of contents:</t>
  </si>
  <si>
    <t>If a question doesn’t apply to your operational context, select ‘Not applicable’ as the answer wherever allowed</t>
  </si>
  <si>
    <t>b. Information about hiring policies (e.g., recruiter incentives) and key HR policies (e.g., KPI)</t>
  </si>
  <si>
    <t xml:space="preserve">1. Interview someone in the corporate team who has: </t>
  </si>
  <si>
    <t>Outlet</t>
  </si>
  <si>
    <t>Inclusive hiring</t>
  </si>
  <si>
    <t>What % of employees (on-roll and off-roll), across all shifts and all outlets, are women?</t>
  </si>
  <si>
    <t>Do you use gender-neutral language (e.g., both men and women can apply) in your recruitment collaterals (e.g., job ads)?</t>
  </si>
  <si>
    <t>This sheet provides step-by-step instructions on whom to interview to score the organisation, and how to navigate this tool to fill in background information, complete the questionnaire, and view the final GERS score</t>
  </si>
  <si>
    <t>Infrastructure and support</t>
  </si>
  <si>
    <t>Policies and practices</t>
  </si>
  <si>
    <t>Accountability</t>
  </si>
  <si>
    <t xml:space="preserve">Number of retail outlets directly operated </t>
  </si>
  <si>
    <t>Total workforce across directly operated outlets (on-roll + off-roll)</t>
  </si>
  <si>
    <t>Major product categories sold</t>
  </si>
  <si>
    <t>What is the total workforce headcount across the retail outlets you directly operate? (include both on-roll and off-roll employees)</t>
  </si>
  <si>
    <t>Fuel</t>
  </si>
  <si>
    <t>Refers to both on-roll and off-roll employees working in outlets</t>
  </si>
  <si>
    <t>Refers to outlets directly operated by a retail company/ franchisee</t>
  </si>
  <si>
    <t>a. Data (e.g., headcount, gender diversity) on all outlets directly operated by the retail company/ franchisee</t>
  </si>
  <si>
    <t>Women employees in shifts ending post-8 pm</t>
  </si>
  <si>
    <t>Safety support</t>
  </si>
  <si>
    <t>Wellness</t>
  </si>
  <si>
    <t>Dimension 3: Policies and practices</t>
  </si>
  <si>
    <t>Hiring incentives</t>
  </si>
  <si>
    <t>Timing and flexibility</t>
  </si>
  <si>
    <t>Dimension 4: Accountability</t>
  </si>
  <si>
    <t>3.3.1</t>
  </si>
  <si>
    <t>3.3.2</t>
  </si>
  <si>
    <t>3.3.3</t>
  </si>
  <si>
    <t>3.3.4</t>
  </si>
  <si>
    <t>&lt;10%</t>
  </si>
  <si>
    <t>&gt;=25%</t>
  </si>
  <si>
    <t>&gt;=35%</t>
  </si>
  <si>
    <t>&gt;=45%</t>
  </si>
  <si>
    <t>What % of employees (on-roll and off-roll) working in shifts ending post-8 pm, across all outlets, are women?</t>
  </si>
  <si>
    <t xml:space="preserve">Dimension 2 – Infrastructure and support </t>
  </si>
  <si>
    <t>Do all your outlets have these safety measures?
1) Adequate lighting at entry/ exit points, and immediate approach path outside outlet
2) CCTV coverage at entry/ exit points and across the outlet</t>
  </si>
  <si>
    <t>Do you provide at least one of the following emergency resources for employees?
1) In-house emergency contacts (e.g., central helpline)
2) SOS feature to send alert with location</t>
  </si>
  <si>
    <t>In the last/ current financial year, have you audited safety support measures across all outlets and shared an audit report with senior leadership?</t>
  </si>
  <si>
    <t>Do you offer pick-up and/ or drop support (common point/ doorstep) for women employees leaving post-8 pm in at least 50% of your outlets?</t>
  </si>
  <si>
    <t>Do &gt;=60% of your outlets have washroom access for women within 5 minutes of walking?</t>
  </si>
  <si>
    <t>Do you have a defined break schedule for all employees that is displayed inside all your outlets?</t>
  </si>
  <si>
    <t>Do at least 75% of your medium and large outlets (i.e., &gt;10 employees) have a designated rest area for employees? [Select 'Not applicable' if you only have outlets with &lt;10 employees]</t>
  </si>
  <si>
    <t>Dimension 3 – Policies and practices</t>
  </si>
  <si>
    <t>Have you shared written guidance to recruiters/ staffing companies on communicating details to women candidates (e.g., shift details, benefits)?</t>
  </si>
  <si>
    <t>In the last/ current financial year, have you conducted gender sensitisation trainings to address managers’ biases?</t>
  </si>
  <si>
    <t>In the last/ current financial year, have you trained recruiters/ managers on inclusive hiring practices (e.g., objective assessment, pitch for women candidates)?</t>
  </si>
  <si>
    <t>Do you specify gender diversity requirement (e.g., &gt;10% women profiles) to recruiters/ staffing companies?</t>
  </si>
  <si>
    <t>Do you provide a higher per-hire reward to employees for referring women candidates (on-roll/ off-roll) compared to men?</t>
  </si>
  <si>
    <t xml:space="preserve">Do you offer non-monetary incentives (e.g., longer lead time) to recruiters/ staffing vendors for sourcing and hiring women candidates in shifts ending post-8 pm? </t>
  </si>
  <si>
    <t xml:space="preserve">Do you offer monetary (e.g., additional sourcing fee) incentives to recruiters/ staffing vendors for sourcing and hiring women candidates in shifts ending post-8 pm? </t>
  </si>
  <si>
    <t>Do you offer at least 10 sick/ personal leaves a year for all your employees?</t>
  </si>
  <si>
    <t>Do you offer the option of part-time shifts to all your employees?</t>
  </si>
  <si>
    <t>Do you offer flexibility in shift timings (e.g., 2-hours off) for emergency delays to all your employees with more than one month of tenure?</t>
  </si>
  <si>
    <t>In the last/ current financial year, have you documented reasons for repeat overtime occurrences (at a cluster/ region level) and discussed in operations reviews?</t>
  </si>
  <si>
    <t>Have you defined gender diversity targets at company level for all employees (on-roll and off-roll)?</t>
  </si>
  <si>
    <t>Dimension 4 – Accountability</t>
  </si>
  <si>
    <t>In the last 6 months, have you conducted at least one leadership meeting to review progress against gender diversity targets?</t>
  </si>
  <si>
    <t>Have you defined gender diversity targets for shifts ending post-8 pm?</t>
  </si>
  <si>
    <t>Have you internally documented the qualitative benefits of hiring women in entry-level outlet roles for your company, and shared them with your managers?</t>
  </si>
  <si>
    <t>In the last two years, have you externally published content on your gender diversity progress or initiatives for entry-level outlet roles (via news articles, blogs)?</t>
  </si>
  <si>
    <t xml:space="preserve">Have you estimated the quantitative benefits of hiring women (e.g., sales target achievement of men vs women) using your data, and shared the findings internally? </t>
  </si>
  <si>
    <t>Gender Equity Readiness Scorecard (GERS) for retail outlet-based roles</t>
  </si>
  <si>
    <t>This GERS (Gender Equity Readiness Scorecard) tool is designed to score organised retail companies/ franchisees on their gender equity performance in entry-level outlet roles, and identify areas of improvement</t>
  </si>
  <si>
    <t>This tool:
1. Is designed to be used by either the companies themselves or independent evaluators
2. Is recommended to be used annually/ bi-annually to track progress
3. Has been designed to evaluate all retail outlets directly operated by a retail company/ franchisee
4. Does not include scores on parameters mandated by law (e.g., creche facilities, maternity leave)
5. Can be used effectively by a medium or large organised retail company/ franchisee</t>
  </si>
  <si>
    <t>2. Ideally interview the HR Head of the company, but in some cases, you could also interview the CEO (for medium retail companies/ franchisees) or senior HR manager (for large retail companies/ franchisees)</t>
  </si>
  <si>
    <t>1. The survey assesses gender equity performance across four dimensions: (1) Outcome, which includes two parameters; (2) Infrastructure and support, which includes two parameters; (3) Policies and practices, which includes three parameters; and (4) Accountability, which includes two parameters
2. Each question in the Outcome dimension is assigned a base score of 4, while each question in other dimensions is assigned a base score of 1, along with a multiplier (e.g., 1x, 2x, 3x) based on the effort/ impact potential. The total score is the sum of scores from all questions
3. Where 'Not applicable' is selected as the response, the question is excluded from both your score and maximum score of that dimension
4. The Excel workbook automatically calculates the total score for each question by applying the relevant multiplier to the base score
5. All scores are aggregated in the summary sheet, providing an overall view of gender equity performance across the four dimensions. Manual calculation is not required</t>
  </si>
  <si>
    <t>GERS: Retail outlet-based roles</t>
  </si>
  <si>
    <t>Dimension 2: Infrastructure and support</t>
  </si>
  <si>
    <t>Food and grocery</t>
  </si>
  <si>
    <t>Jewellery and watches</t>
  </si>
  <si>
    <t>Apparel and accessories</t>
  </si>
  <si>
    <t>Furniture and furnishing</t>
  </si>
  <si>
    <t>Beauty and personal care</t>
  </si>
  <si>
    <t>Do &gt;=90% of your outlets have washroom access for women within 5 minutes of walking? [If the answer is ‘Yes’ to this question, select ‘Yes’ for previous question as well]</t>
  </si>
  <si>
    <t xml:space="preserve">How many retail outlets does your company directly operate? </t>
  </si>
  <si>
    <t>What product categories does your company operate in? (Select 'Yes' for all that apply)</t>
  </si>
  <si>
    <t>Pharmacy</t>
  </si>
  <si>
    <t>Consumer durables and appliances</t>
  </si>
  <si>
    <t>Footwear</t>
  </si>
  <si>
    <t>Mobile</t>
  </si>
  <si>
    <t>Automotive/ Auto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</si>
</sst>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trike/>
      <sz val="11"/>
      <color rgb="FFFF0000"/>
      <name val="Calibri"/>
      <family val="2"/>
      <scheme val="minor"/>
    </font>
    <font>
      <u/>
      <sz val="11"/>
      <color theme="10"/>
      <name val="Calibri"/>
      <family val="2"/>
      <scheme val="minor"/>
    </font>
    <font>
      <sz val="11"/>
      <color theme="9"/>
      <name val="Calibri"/>
      <family val="2"/>
      <scheme val="minor"/>
    </font>
    <font>
      <strike/>
      <sz val="11"/>
      <color theme="9"/>
      <name val="Calibri"/>
      <family val="2"/>
      <scheme val="minor"/>
    </font>
    <font>
      <sz val="11"/>
      <name val="Calibri"/>
      <family val="2"/>
      <scheme val="minor"/>
    </font>
    <font>
      <b/>
      <sz val="11"/>
      <color rgb="FFFF0000"/>
      <name val="Calibri"/>
      <family val="2"/>
      <scheme val="minor"/>
    </font>
    <font>
      <sz val="12"/>
      <color rgb="FFFF0000"/>
      <name val="Calibri"/>
      <family val="2"/>
      <scheme val="minor"/>
    </font>
    <font>
      <i/>
      <sz val="11"/>
      <color theme="1"/>
      <name val="Calibri"/>
      <family val="2"/>
      <scheme val="minor"/>
    </font>
    <font>
      <b/>
      <sz val="11"/>
      <name val="Calibri"/>
      <family val="2"/>
      <scheme val="minor"/>
    </font>
    <font>
      <strike/>
      <sz val="11"/>
      <color theme="1"/>
      <name val="Calibri"/>
      <family val="2"/>
      <scheme val="minor"/>
    </font>
    <font>
      <i/>
      <sz val="11"/>
      <color rgb="FFFF0000"/>
      <name val="Calibri"/>
      <family val="2"/>
      <scheme val="minor"/>
    </font>
    <font>
      <b/>
      <sz val="11"/>
      <color theme="5"/>
      <name val="Calibri"/>
      <family val="2"/>
      <scheme val="minor"/>
    </font>
    <font>
      <i/>
      <sz val="11"/>
      <name val="Calibri"/>
      <family val="2"/>
      <scheme val="minor"/>
    </font>
    <font>
      <sz val="12"/>
      <name val="Calibri"/>
      <family val="2"/>
      <scheme val="minor"/>
    </font>
  </fonts>
  <fills count="10">
    <fill>
      <patternFill patternType="none"/>
    </fill>
    <fill>
      <patternFill patternType="gray125"/>
    </fill>
    <fill>
      <patternFill patternType="solid">
        <fgColor theme="8"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9" fontId="3" fillId="0" borderId="0" applyFont="0" applyFill="0" applyBorder="0" applyAlignment="0" applyProtection="0"/>
    <xf numFmtId="0" fontId="6" fillId="0" borderId="0" applyNumberFormat="0" applyFill="0" applyBorder="0" applyAlignment="0" applyProtection="0"/>
  </cellStyleXfs>
  <cellXfs count="168">
    <xf numFmtId="0" fontId="0" fillId="0" borderId="0" xfId="0"/>
    <xf numFmtId="0" fontId="0" fillId="2" borderId="0" xfId="0" applyFill="1"/>
    <xf numFmtId="0" fontId="1" fillId="2" borderId="0" xfId="0" applyFont="1" applyFill="1"/>
    <xf numFmtId="0" fontId="2" fillId="0" borderId="0" xfId="0" applyFont="1"/>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2" fillId="0" borderId="0" xfId="0" applyFont="1" applyAlignment="1">
      <alignment vertical="top"/>
    </xf>
    <xf numFmtId="0" fontId="2" fillId="0" borderId="1" xfId="0" applyFont="1" applyBorder="1" applyAlignment="1">
      <alignment horizontal="center" vertical="center"/>
    </xf>
    <xf numFmtId="0" fontId="2" fillId="3" borderId="1" xfId="0" applyFont="1" applyFill="1" applyBorder="1" applyAlignment="1">
      <alignment vertical="top" wrapText="1"/>
    </xf>
    <xf numFmtId="0" fontId="0" fillId="2" borderId="0" xfId="0" applyFill="1" applyAlignment="1">
      <alignment vertical="top"/>
    </xf>
    <xf numFmtId="0" fontId="1" fillId="2" borderId="1" xfId="0" applyFont="1" applyFill="1" applyBorder="1" applyAlignment="1">
      <alignment horizontal="center" vertical="center"/>
    </xf>
    <xf numFmtId="0" fontId="0" fillId="0" borderId="1" xfId="0" applyBorder="1"/>
    <xf numFmtId="10" fontId="0" fillId="0" borderId="1" xfId="1" applyNumberFormat="1" applyFont="1" applyBorder="1" applyAlignment="1">
      <alignment vertical="top"/>
    </xf>
    <xf numFmtId="0" fontId="0" fillId="0" borderId="1" xfId="0" applyBorder="1" applyAlignment="1">
      <alignment horizontal="left" vertical="top" wrapText="1"/>
    </xf>
    <xf numFmtId="0" fontId="0" fillId="0" borderId="7" xfId="0" applyBorder="1" applyAlignment="1">
      <alignment vertical="top"/>
    </xf>
    <xf numFmtId="10" fontId="0" fillId="0" borderId="7" xfId="1" applyNumberFormat="1" applyFont="1" applyBorder="1" applyAlignment="1">
      <alignment vertical="top"/>
    </xf>
    <xf numFmtId="0" fontId="0" fillId="0" borderId="1" xfId="0" applyBorder="1" applyAlignment="1">
      <alignment horizontal="center" vertical="center" wrapText="1"/>
    </xf>
    <xf numFmtId="0" fontId="0" fillId="0" borderId="1" xfId="0" applyBorder="1" applyAlignment="1">
      <alignment horizontal="right" vertical="top"/>
    </xf>
    <xf numFmtId="0" fontId="7" fillId="0" borderId="0" xfId="0" applyFont="1"/>
    <xf numFmtId="0" fontId="2" fillId="3" borderId="1" xfId="0" applyFont="1" applyFill="1" applyBorder="1" applyAlignment="1">
      <alignment horizontal="left" vertical="top" wrapText="1"/>
    </xf>
    <xf numFmtId="0" fontId="6" fillId="3" borderId="1" xfId="2" applyFill="1" applyBorder="1" applyAlignment="1">
      <alignment horizontal="left" vertical="top" wrapText="1"/>
    </xf>
    <xf numFmtId="0" fontId="0" fillId="0" borderId="7" xfId="0" applyBorder="1" applyAlignment="1">
      <alignment horizontal="right" vertical="top"/>
    </xf>
    <xf numFmtId="0" fontId="1" fillId="2" borderId="1" xfId="0" applyFont="1" applyFill="1" applyBorder="1" applyAlignment="1">
      <alignment horizontal="left" vertical="top"/>
    </xf>
    <xf numFmtId="0" fontId="9" fillId="0" borderId="1" xfId="0" applyFont="1" applyBorder="1" applyAlignment="1">
      <alignment horizontal="left" vertical="top" wrapText="1"/>
    </xf>
    <xf numFmtId="0" fontId="12" fillId="0" borderId="0" xfId="0" applyFont="1"/>
    <xf numFmtId="10" fontId="13" fillId="5" borderId="0" xfId="0" applyNumberFormat="1" applyFont="1" applyFill="1"/>
    <xf numFmtId="0" fontId="2" fillId="0" borderId="6" xfId="0" applyFont="1" applyBorder="1" applyAlignment="1">
      <alignment vertical="top" wrapText="1"/>
    </xf>
    <xf numFmtId="0" fontId="2" fillId="0" borderId="6" xfId="0" applyFont="1" applyBorder="1" applyAlignment="1">
      <alignment vertical="top"/>
    </xf>
    <xf numFmtId="0" fontId="2" fillId="0" borderId="6" xfId="0" applyFont="1" applyBorder="1" applyAlignment="1">
      <alignment horizontal="right" vertical="top"/>
    </xf>
    <xf numFmtId="10" fontId="2" fillId="0" borderId="6" xfId="1" applyNumberFormat="1" applyFont="1" applyBorder="1" applyAlignment="1">
      <alignment vertical="top"/>
    </xf>
    <xf numFmtId="0" fontId="0" fillId="0" borderId="1" xfId="0" applyBorder="1" applyAlignment="1">
      <alignment horizontal="right" vertical="top" wrapText="1"/>
    </xf>
    <xf numFmtId="0" fontId="13" fillId="0" borderId="1" xfId="0" applyFont="1" applyBorder="1" applyAlignment="1">
      <alignment vertical="top"/>
    </xf>
    <xf numFmtId="0" fontId="2" fillId="0" borderId="1" xfId="0" applyFont="1" applyBorder="1" applyAlignment="1">
      <alignment horizontal="right" vertical="top"/>
    </xf>
    <xf numFmtId="0" fontId="2" fillId="0" borderId="1" xfId="0" applyFont="1" applyBorder="1"/>
    <xf numFmtId="0" fontId="1" fillId="2" borderId="1" xfId="0" applyFont="1" applyFill="1" applyBorder="1" applyAlignment="1">
      <alignment vertical="top"/>
    </xf>
    <xf numFmtId="0" fontId="2" fillId="0" borderId="1" xfId="0" applyFont="1" applyBorder="1" applyAlignment="1">
      <alignment horizontal="right"/>
    </xf>
    <xf numFmtId="0" fontId="13" fillId="0" borderId="0" xfId="0" applyFont="1"/>
    <xf numFmtId="0" fontId="0" fillId="7" borderId="1" xfId="0" applyFill="1" applyBorder="1"/>
    <xf numFmtId="0" fontId="0" fillId="8" borderId="1" xfId="0" applyFill="1" applyBorder="1"/>
    <xf numFmtId="0" fontId="0" fillId="8" borderId="1" xfId="0" applyFill="1" applyBorder="1" applyAlignment="1">
      <alignment horizontal="right" vertical="top"/>
    </xf>
    <xf numFmtId="0" fontId="0" fillId="8" borderId="1" xfId="0" applyFill="1" applyBorder="1" applyAlignment="1">
      <alignment vertical="top"/>
    </xf>
    <xf numFmtId="0" fontId="0" fillId="7" borderId="1" xfId="0" applyFill="1" applyBorder="1" applyAlignment="1">
      <alignment vertical="top"/>
    </xf>
    <xf numFmtId="0" fontId="0" fillId="7" borderId="1" xfId="0" quotePrefix="1" applyFill="1" applyBorder="1"/>
    <xf numFmtId="0" fontId="0" fillId="7" borderId="1" xfId="0" applyFill="1" applyBorder="1" applyAlignment="1">
      <alignment horizontal="right"/>
    </xf>
    <xf numFmtId="0" fontId="17" fillId="0" borderId="0" xfId="0" applyFont="1"/>
    <xf numFmtId="0" fontId="0" fillId="6" borderId="0" xfId="0" applyFill="1" applyAlignment="1">
      <alignment vertical="top"/>
    </xf>
    <xf numFmtId="0" fontId="9" fillId="9" borderId="1" xfId="0" applyFont="1" applyFill="1" applyBorder="1" applyAlignment="1">
      <alignment vertical="top"/>
    </xf>
    <xf numFmtId="0" fontId="0" fillId="9" borderId="1" xfId="0" applyFill="1" applyBorder="1" applyAlignment="1">
      <alignment vertical="top"/>
    </xf>
    <xf numFmtId="0" fontId="1" fillId="2" borderId="0" xfId="0" applyFont="1" applyFill="1" applyAlignment="1">
      <alignment horizontal="left"/>
    </xf>
    <xf numFmtId="0" fontId="8" fillId="6" borderId="0" xfId="0" applyFont="1" applyFill="1" applyAlignment="1">
      <alignment vertical="top"/>
    </xf>
    <xf numFmtId="0" fontId="5" fillId="6" borderId="0" xfId="0" applyFont="1" applyFill="1" applyAlignment="1">
      <alignment vertical="top"/>
    </xf>
    <xf numFmtId="0" fontId="4" fillId="6" borderId="0" xfId="0" applyFont="1" applyFill="1" applyAlignment="1">
      <alignment vertical="top"/>
    </xf>
    <xf numFmtId="0" fontId="0" fillId="6" borderId="0" xfId="0" applyFill="1"/>
    <xf numFmtId="0" fontId="7" fillId="6" borderId="0" xfId="0" applyFont="1" applyFill="1"/>
    <xf numFmtId="0" fontId="8" fillId="6" borderId="0" xfId="0" applyFont="1" applyFill="1"/>
    <xf numFmtId="0" fontId="4" fillId="6" borderId="0" xfId="0" applyFont="1" applyFill="1" applyAlignment="1">
      <alignment vertical="top" wrapText="1"/>
    </xf>
    <xf numFmtId="0" fontId="5" fillId="6" borderId="0" xfId="0" applyFont="1" applyFill="1"/>
    <xf numFmtId="0" fontId="2" fillId="6" borderId="0" xfId="0" applyFont="1" applyFill="1"/>
    <xf numFmtId="0" fontId="0" fillId="6" borderId="0" xfId="0" applyFill="1" applyAlignment="1">
      <alignment horizontal="left" vertical="top"/>
    </xf>
    <xf numFmtId="0" fontId="4" fillId="6" borderId="0" xfId="0" applyFont="1" applyFill="1"/>
    <xf numFmtId="0" fontId="11" fillId="6" borderId="0" xfId="0" applyFont="1" applyFill="1"/>
    <xf numFmtId="0" fontId="1" fillId="6" borderId="0" xfId="0" applyFont="1" applyFill="1" applyAlignment="1">
      <alignment vertical="top"/>
    </xf>
    <xf numFmtId="0" fontId="9" fillId="6" borderId="0" xfId="0" applyFont="1" applyFill="1" applyAlignment="1">
      <alignment horizontal="left" vertical="top" wrapText="1"/>
    </xf>
    <xf numFmtId="0" fontId="4" fillId="6" borderId="0" xfId="0" applyFont="1" applyFill="1" applyAlignment="1">
      <alignment horizontal="left" vertical="top"/>
    </xf>
    <xf numFmtId="0" fontId="18" fillId="6" borderId="0" xfId="0" applyFont="1" applyFill="1"/>
    <xf numFmtId="0" fontId="1" fillId="6" borderId="0" xfId="0" applyFont="1" applyFill="1" applyAlignment="1">
      <alignment horizontal="left" vertical="top"/>
    </xf>
    <xf numFmtId="10" fontId="0" fillId="6" borderId="0" xfId="1" applyNumberFormat="1" applyFont="1" applyFill="1" applyBorder="1" applyAlignment="1">
      <alignment vertical="top"/>
    </xf>
    <xf numFmtId="0" fontId="14" fillId="6" borderId="0" xfId="0" applyFont="1" applyFill="1"/>
    <xf numFmtId="10" fontId="2" fillId="6" borderId="0" xfId="1" applyNumberFormat="1" applyFont="1" applyFill="1" applyBorder="1" applyAlignment="1">
      <alignment vertical="top"/>
    </xf>
    <xf numFmtId="0" fontId="15" fillId="6" borderId="0" xfId="0" quotePrefix="1" applyFont="1" applyFill="1"/>
    <xf numFmtId="0" fontId="10" fillId="6" borderId="0" xfId="0" applyFont="1" applyFill="1" applyAlignment="1">
      <alignment horizontal="left" vertical="top" wrapText="1"/>
    </xf>
    <xf numFmtId="0" fontId="2" fillId="6" borderId="0" xfId="0" applyFont="1" applyFill="1" applyAlignment="1">
      <alignment horizontal="left" vertical="top" wrapText="1"/>
    </xf>
    <xf numFmtId="0" fontId="2" fillId="6" borderId="0" xfId="0" applyFont="1" applyFill="1" applyAlignment="1">
      <alignment vertical="top"/>
    </xf>
    <xf numFmtId="0" fontId="10" fillId="6" borderId="0" xfId="0" applyFont="1" applyFill="1" applyAlignment="1">
      <alignment vertical="top"/>
    </xf>
    <xf numFmtId="0" fontId="13" fillId="6" borderId="0" xfId="0" applyFont="1" applyFill="1" applyAlignment="1">
      <alignment vertical="top"/>
    </xf>
    <xf numFmtId="0" fontId="16" fillId="6" borderId="0" xfId="0" applyFont="1" applyFill="1"/>
    <xf numFmtId="0" fontId="0" fillId="6" borderId="0" xfId="0" applyFill="1" applyAlignment="1">
      <alignment horizontal="left"/>
    </xf>
    <xf numFmtId="0" fontId="9" fillId="6" borderId="0" xfId="0" applyFont="1" applyFill="1" applyAlignment="1">
      <alignment vertical="top"/>
    </xf>
    <xf numFmtId="0" fontId="9" fillId="6" borderId="0" xfId="0" applyFont="1" applyFill="1"/>
    <xf numFmtId="0" fontId="9" fillId="6" borderId="0" xfId="0" applyFont="1" applyFill="1" applyAlignment="1">
      <alignment horizontal="right" vertical="top"/>
    </xf>
    <xf numFmtId="0" fontId="9" fillId="6" borderId="0" xfId="0" applyFont="1" applyFill="1" applyAlignment="1">
      <alignment horizontal="right" vertical="top" wrapText="1"/>
    </xf>
    <xf numFmtId="0" fontId="2" fillId="0" borderId="1" xfId="0" applyFont="1" applyBorder="1" applyAlignment="1">
      <alignment horizontal="center" vertical="top"/>
    </xf>
    <xf numFmtId="0" fontId="9" fillId="6" borderId="5" xfId="0" applyFont="1" applyFill="1" applyBorder="1" applyAlignment="1">
      <alignment vertical="top" wrapText="1"/>
    </xf>
    <xf numFmtId="0" fontId="9" fillId="6" borderId="6" xfId="0" applyFont="1" applyFill="1" applyBorder="1" applyAlignment="1">
      <alignment vertical="top" wrapText="1"/>
    </xf>
    <xf numFmtId="0" fontId="9" fillId="6" borderId="5" xfId="0" applyFont="1" applyFill="1" applyBorder="1" applyAlignment="1">
      <alignment horizontal="left" vertical="top"/>
    </xf>
    <xf numFmtId="0" fontId="9" fillId="6" borderId="8" xfId="0" applyFont="1" applyFill="1" applyBorder="1" applyAlignment="1">
      <alignment horizontal="left" vertical="top"/>
    </xf>
    <xf numFmtId="0" fontId="9" fillId="6" borderId="8" xfId="0" applyFont="1" applyFill="1" applyBorder="1" applyAlignment="1">
      <alignment horizontal="left" vertical="top" indent="1"/>
    </xf>
    <xf numFmtId="0" fontId="9" fillId="6" borderId="6" xfId="0" applyFont="1" applyFill="1" applyBorder="1" applyAlignment="1">
      <alignment horizontal="left" vertical="top" indent="1"/>
    </xf>
    <xf numFmtId="0" fontId="0" fillId="6" borderId="1" xfId="0" applyFill="1" applyBorder="1"/>
    <xf numFmtId="0" fontId="0" fillId="6" borderId="1" xfId="0" applyFill="1" applyBorder="1" applyAlignment="1">
      <alignment horizontal="right"/>
    </xf>
    <xf numFmtId="0" fontId="9" fillId="6" borderId="0" xfId="0" applyFont="1" applyFill="1" applyAlignment="1">
      <alignment vertical="top" wrapText="1"/>
    </xf>
    <xf numFmtId="0" fontId="9" fillId="6" borderId="8" xfId="0" applyFont="1" applyFill="1" applyBorder="1" applyAlignment="1">
      <alignment horizontal="left" vertical="top" wrapText="1" indent="1"/>
    </xf>
    <xf numFmtId="0" fontId="13" fillId="3" borderId="1" xfId="0" applyFont="1" applyFill="1" applyBorder="1" applyAlignment="1">
      <alignment vertical="top" wrapText="1"/>
    </xf>
    <xf numFmtId="0" fontId="13" fillId="3" borderId="5" xfId="0" applyFont="1" applyFill="1" applyBorder="1" applyAlignment="1">
      <alignment vertical="top" wrapText="1"/>
    </xf>
    <xf numFmtId="0" fontId="13" fillId="3" borderId="7" xfId="0" applyFont="1" applyFill="1" applyBorder="1" applyAlignment="1">
      <alignment vertical="top" wrapText="1"/>
    </xf>
    <xf numFmtId="0" fontId="9" fillId="4" borderId="5"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0" fillId="4" borderId="1" xfId="0" applyFill="1" applyBorder="1" applyAlignment="1" applyProtection="1">
      <alignment horizontal="left" vertical="top" wrapText="1"/>
      <protection locked="0"/>
    </xf>
    <xf numFmtId="0" fontId="2" fillId="3" borderId="2"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1" xfId="0" applyFont="1" applyFill="1" applyBorder="1" applyAlignment="1">
      <alignment horizontal="left" vertical="top" wrapText="1"/>
    </xf>
    <xf numFmtId="0" fontId="9" fillId="6" borderId="1" xfId="0" applyFont="1" applyFill="1" applyBorder="1" applyAlignment="1">
      <alignment horizontal="left" vertical="top" wrapText="1"/>
    </xf>
    <xf numFmtId="0" fontId="13" fillId="0" borderId="1" xfId="0" applyFont="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6" xfId="0" applyFont="1" applyFill="1" applyBorder="1" applyAlignment="1">
      <alignment horizontal="left" vertical="top" wrapText="1"/>
    </xf>
    <xf numFmtId="0" fontId="13" fillId="3" borderId="13" xfId="0" applyFont="1" applyFill="1" applyBorder="1" applyAlignment="1">
      <alignment horizontal="left" vertical="top" wrapText="1"/>
    </xf>
    <xf numFmtId="0" fontId="13" fillId="3" borderId="15"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10"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12" xfId="0" applyFont="1" applyFill="1" applyBorder="1" applyAlignment="1">
      <alignment horizontal="left" vertical="top" wrapText="1"/>
    </xf>
    <xf numFmtId="0" fontId="13" fillId="3" borderId="14" xfId="0" applyFont="1" applyFill="1" applyBorder="1" applyAlignment="1">
      <alignment horizontal="left" vertical="top" wrapText="1"/>
    </xf>
    <xf numFmtId="0" fontId="1" fillId="2" borderId="1" xfId="0" applyFont="1" applyFill="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16"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13" fillId="3" borderId="5"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6" xfId="0" applyFont="1" applyFill="1" applyBorder="1" applyAlignment="1">
      <alignment horizontal="left" vertical="top" wrapText="1"/>
    </xf>
    <xf numFmtId="0" fontId="12" fillId="6" borderId="9" xfId="0" applyFont="1" applyFill="1" applyBorder="1" applyAlignment="1">
      <alignment horizontal="left" vertical="top" wrapText="1" indent="2"/>
    </xf>
    <xf numFmtId="0" fontId="12" fillId="6" borderId="0" xfId="0" applyFont="1" applyFill="1" applyAlignment="1">
      <alignment horizontal="left" vertical="top" wrapText="1" indent="2"/>
    </xf>
    <xf numFmtId="0" fontId="12" fillId="6" borderId="10" xfId="0" applyFont="1" applyFill="1" applyBorder="1" applyAlignment="1">
      <alignment horizontal="left" vertical="top" wrapText="1" indent="2"/>
    </xf>
    <xf numFmtId="0" fontId="9" fillId="4" borderId="2" xfId="0" applyFont="1" applyFill="1" applyBorder="1" applyAlignment="1">
      <alignment horizontal="left" vertical="top"/>
    </xf>
    <xf numFmtId="0" fontId="9" fillId="4" borderId="4" xfId="0" applyFont="1" applyFill="1" applyBorder="1" applyAlignment="1">
      <alignment horizontal="left" vertical="top"/>
    </xf>
    <xf numFmtId="0" fontId="9" fillId="0" borderId="1" xfId="0" applyFont="1" applyBorder="1" applyAlignment="1">
      <alignment horizontal="left" vertical="top" wrapText="1"/>
    </xf>
    <xf numFmtId="0" fontId="1" fillId="2" borderId="1" xfId="0" applyFont="1" applyFill="1" applyBorder="1" applyAlignment="1">
      <alignment horizontal="center" vertical="top"/>
    </xf>
    <xf numFmtId="0" fontId="13" fillId="3" borderId="1" xfId="0" applyFont="1" applyFill="1" applyBorder="1" applyAlignment="1">
      <alignment horizontal="center" vertical="top"/>
    </xf>
    <xf numFmtId="0" fontId="12" fillId="6" borderId="16" xfId="0" applyFont="1" applyFill="1" applyBorder="1" applyAlignment="1">
      <alignment horizontal="left" vertical="top" wrapText="1" indent="2"/>
    </xf>
    <xf numFmtId="0" fontId="12" fillId="6" borderId="13" xfId="0" applyFont="1" applyFill="1" applyBorder="1" applyAlignment="1">
      <alignment horizontal="left" vertical="top" wrapText="1" indent="2"/>
    </xf>
    <xf numFmtId="0" fontId="12" fillId="6" borderId="15" xfId="0" applyFont="1" applyFill="1" applyBorder="1" applyAlignment="1">
      <alignment horizontal="left" vertical="top" wrapText="1" indent="2"/>
    </xf>
    <xf numFmtId="0" fontId="17" fillId="6" borderId="11" xfId="0" applyFont="1" applyFill="1" applyBorder="1" applyAlignment="1">
      <alignment horizontal="left" vertical="top" wrapText="1" indent="2"/>
    </xf>
    <xf numFmtId="0" fontId="17" fillId="6" borderId="12" xfId="0" applyFont="1" applyFill="1" applyBorder="1" applyAlignment="1">
      <alignment horizontal="left" vertical="top" wrapText="1" indent="2"/>
    </xf>
    <xf numFmtId="0" fontId="9" fillId="0" borderId="1" xfId="0" applyFont="1" applyBorder="1" applyAlignment="1">
      <alignment horizontal="left" vertical="top"/>
    </xf>
    <xf numFmtId="0" fontId="13" fillId="3" borderId="1" xfId="0" applyFont="1" applyFill="1" applyBorder="1" applyAlignment="1">
      <alignment horizontal="left" vertical="top" wrapText="1"/>
    </xf>
    <xf numFmtId="0" fontId="1" fillId="2" borderId="2" xfId="0" applyFont="1" applyFill="1" applyBorder="1" applyAlignment="1">
      <alignment horizontal="center" vertical="top"/>
    </xf>
    <xf numFmtId="0" fontId="1" fillId="2" borderId="4" xfId="0" applyFont="1" applyFill="1" applyBorder="1" applyAlignment="1">
      <alignment horizontal="center" vertical="top"/>
    </xf>
    <xf numFmtId="0" fontId="1" fillId="2" borderId="1" xfId="0" applyFont="1" applyFill="1" applyBorder="1" applyAlignment="1">
      <alignment horizontal="center" vertical="center"/>
    </xf>
    <xf numFmtId="0" fontId="9" fillId="0" borderId="1" xfId="0" applyFont="1" applyBorder="1" applyAlignment="1">
      <alignment horizontal="left"/>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D317-645F-4C96-BC58-4AC5EFB208E3}">
  <sheetPr codeName="Sheet2"/>
  <dimension ref="B1:H16"/>
  <sheetViews>
    <sheetView tabSelected="1" workbookViewId="0">
      <pane ySplit="3" topLeftCell="A4" activePane="bottomLeft" state="frozen"/>
      <selection pane="bottomLeft"/>
    </sheetView>
  </sheetViews>
  <sheetFormatPr defaultColWidth="8.81640625" defaultRowHeight="14.5" x14ac:dyDescent="0.35"/>
  <cols>
    <col min="1" max="1" width="1.81640625" style="46" customWidth="1"/>
    <col min="2" max="2" width="14.36328125" style="46" customWidth="1"/>
    <col min="3" max="3" width="96.6328125" style="46" bestFit="1" customWidth="1"/>
    <col min="4" max="16384" width="8.81640625" style="46"/>
  </cols>
  <sheetData>
    <row r="1" spans="2:8" s="10" customFormat="1" x14ac:dyDescent="0.35"/>
    <row r="2" spans="2:8" s="10" customFormat="1" x14ac:dyDescent="0.35">
      <c r="B2" s="2" t="s">
        <v>191</v>
      </c>
    </row>
    <row r="3" spans="2:8" s="10" customFormat="1" x14ac:dyDescent="0.35"/>
    <row r="4" spans="2:8" x14ac:dyDescent="0.35">
      <c r="C4" s="50"/>
      <c r="D4" s="51"/>
    </row>
    <row r="5" spans="2:8" ht="29" customHeight="1" x14ac:dyDescent="0.35">
      <c r="B5" s="20" t="s">
        <v>29</v>
      </c>
      <c r="C5" s="24" t="s">
        <v>192</v>
      </c>
      <c r="F5" s="52"/>
      <c r="H5" s="50"/>
    </row>
    <row r="6" spans="2:8" x14ac:dyDescent="0.35">
      <c r="C6" s="50"/>
      <c r="D6" s="51"/>
    </row>
    <row r="7" spans="2:8" ht="87" x14ac:dyDescent="0.35">
      <c r="B7" s="20" t="s">
        <v>30</v>
      </c>
      <c r="C7" s="24" t="s">
        <v>193</v>
      </c>
      <c r="D7" s="52"/>
    </row>
    <row r="8" spans="2:8" x14ac:dyDescent="0.35">
      <c r="C8" s="50"/>
      <c r="D8" s="51"/>
    </row>
    <row r="9" spans="2:8" x14ac:dyDescent="0.35">
      <c r="B9" s="7" t="s">
        <v>128</v>
      </c>
      <c r="C9" s="6"/>
    </row>
    <row r="10" spans="2:8" x14ac:dyDescent="0.35">
      <c r="C10" s="50"/>
      <c r="D10" s="51"/>
    </row>
    <row r="11" spans="2:8" x14ac:dyDescent="0.35">
      <c r="B11" s="11" t="s">
        <v>9</v>
      </c>
      <c r="C11" s="11" t="s">
        <v>10</v>
      </c>
    </row>
    <row r="12" spans="2:8" ht="29" x14ac:dyDescent="0.35">
      <c r="B12" s="21" t="s">
        <v>27</v>
      </c>
      <c r="C12" s="14" t="s">
        <v>136</v>
      </c>
      <c r="D12" s="51"/>
    </row>
    <row r="13" spans="2:8" ht="29" x14ac:dyDescent="0.35">
      <c r="B13" s="21" t="s">
        <v>77</v>
      </c>
      <c r="C13" s="14" t="s">
        <v>70</v>
      </c>
      <c r="D13" s="51"/>
    </row>
    <row r="14" spans="2:8" ht="43.5" x14ac:dyDescent="0.35">
      <c r="B14" s="21" t="s">
        <v>11</v>
      </c>
      <c r="C14" s="24" t="s">
        <v>110</v>
      </c>
    </row>
    <row r="16" spans="2:8" x14ac:dyDescent="0.35">
      <c r="B16" s="50"/>
    </row>
  </sheetData>
  <sheetProtection sheet="1" objects="1" scenarios="1"/>
  <hyperlinks>
    <hyperlink ref="B12" location="'How to use'!A1" display="How to use" xr:uid="{6BB1D18C-BD5E-4BF2-AF85-78889615B888}"/>
    <hyperlink ref="B14" location="Questionnaire!A1" display="Questionnaire" xr:uid="{0801CF00-49FB-490A-A978-C37EAB47684B}"/>
    <hyperlink ref="B13" location="'Score summary'!A1" display="Score summary" xr:uid="{1FECA284-42F9-4055-84B3-3C65E714E25D}"/>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7E14-811E-4FA6-ABE2-9BF3FF801AB3}">
  <sheetPr codeName="Sheet3"/>
  <dimension ref="B1:D40"/>
  <sheetViews>
    <sheetView workbookViewId="0">
      <pane ySplit="3" topLeftCell="A4" activePane="bottomLeft" state="frozen"/>
      <selection pane="bottomLeft"/>
    </sheetView>
  </sheetViews>
  <sheetFormatPr defaultColWidth="8.81640625" defaultRowHeight="14.5" x14ac:dyDescent="0.35"/>
  <cols>
    <col min="1" max="1" width="1.81640625" style="53" customWidth="1"/>
    <col min="2" max="2" width="23.54296875" style="53" customWidth="1"/>
    <col min="3" max="3" width="99.54296875" style="53" bestFit="1" customWidth="1"/>
    <col min="4" max="4" width="59.54296875" style="53" customWidth="1"/>
    <col min="5" max="16384" width="8.81640625" style="53"/>
  </cols>
  <sheetData>
    <row r="1" spans="2:4" s="1" customFormat="1" x14ac:dyDescent="0.35"/>
    <row r="2" spans="2:4" s="1" customFormat="1" x14ac:dyDescent="0.35">
      <c r="B2" s="2" t="s">
        <v>26</v>
      </c>
    </row>
    <row r="3" spans="2:4" s="1" customFormat="1" x14ac:dyDescent="0.35"/>
    <row r="5" spans="2:4" x14ac:dyDescent="0.35">
      <c r="B5" s="102" t="s">
        <v>126</v>
      </c>
      <c r="C5" s="83" t="s">
        <v>131</v>
      </c>
      <c r="D5" s="52"/>
    </row>
    <row r="6" spans="2:4" ht="13.5" customHeight="1" x14ac:dyDescent="0.35">
      <c r="B6" s="103"/>
      <c r="C6" s="92" t="s">
        <v>147</v>
      </c>
      <c r="D6" s="52"/>
    </row>
    <row r="7" spans="2:4" x14ac:dyDescent="0.35">
      <c r="B7" s="103"/>
      <c r="C7" s="92" t="s">
        <v>130</v>
      </c>
      <c r="D7" s="52"/>
    </row>
    <row r="8" spans="2:4" ht="29" customHeight="1" x14ac:dyDescent="0.35">
      <c r="B8" s="104"/>
      <c r="C8" s="84" t="s">
        <v>194</v>
      </c>
      <c r="D8" s="52"/>
    </row>
    <row r="10" spans="2:4" x14ac:dyDescent="0.35">
      <c r="B10" s="100" t="s">
        <v>26</v>
      </c>
      <c r="C10" s="85" t="s">
        <v>112</v>
      </c>
      <c r="D10" s="54"/>
    </row>
    <row r="11" spans="2:4" x14ac:dyDescent="0.35">
      <c r="B11" s="100"/>
      <c r="C11" s="86"/>
      <c r="D11" s="54"/>
    </row>
    <row r="12" spans="2:4" x14ac:dyDescent="0.35">
      <c r="B12" s="100"/>
      <c r="C12" s="86" t="s">
        <v>56</v>
      </c>
      <c r="D12" s="54"/>
    </row>
    <row r="13" spans="2:4" x14ac:dyDescent="0.35">
      <c r="B13" s="100"/>
      <c r="C13" s="87" t="s">
        <v>91</v>
      </c>
    </row>
    <row r="14" spans="2:4" x14ac:dyDescent="0.35">
      <c r="B14" s="100"/>
      <c r="C14" s="87" t="s">
        <v>92</v>
      </c>
    </row>
    <row r="15" spans="2:4" x14ac:dyDescent="0.35">
      <c r="B15" s="100"/>
      <c r="C15" s="86"/>
    </row>
    <row r="16" spans="2:4" x14ac:dyDescent="0.35">
      <c r="B16" s="100"/>
      <c r="C16" s="86" t="s">
        <v>28</v>
      </c>
    </row>
    <row r="17" spans="2:4" x14ac:dyDescent="0.35">
      <c r="B17" s="100"/>
      <c r="C17" s="87" t="s">
        <v>93</v>
      </c>
    </row>
    <row r="18" spans="2:4" x14ac:dyDescent="0.35">
      <c r="B18" s="100"/>
      <c r="C18" s="87" t="s">
        <v>102</v>
      </c>
    </row>
    <row r="19" spans="2:4" x14ac:dyDescent="0.35">
      <c r="B19" s="100"/>
      <c r="C19" s="87" t="s">
        <v>127</v>
      </c>
    </row>
    <row r="20" spans="2:4" x14ac:dyDescent="0.35">
      <c r="B20" s="100"/>
      <c r="C20" s="87" t="s">
        <v>129</v>
      </c>
    </row>
    <row r="21" spans="2:4" x14ac:dyDescent="0.35">
      <c r="B21" s="100"/>
      <c r="C21" s="86"/>
    </row>
    <row r="22" spans="2:4" x14ac:dyDescent="0.35">
      <c r="B22" s="100"/>
      <c r="C22" s="86" t="s">
        <v>71</v>
      </c>
    </row>
    <row r="23" spans="2:4" x14ac:dyDescent="0.35">
      <c r="B23" s="100"/>
      <c r="C23" s="88" t="s">
        <v>94</v>
      </c>
      <c r="D23" s="55"/>
    </row>
    <row r="25" spans="2:4" ht="14.5" customHeight="1" x14ac:dyDescent="0.35">
      <c r="B25" s="101" t="s">
        <v>33</v>
      </c>
      <c r="C25" s="105" t="s">
        <v>195</v>
      </c>
      <c r="D25" s="55"/>
    </row>
    <row r="26" spans="2:4" x14ac:dyDescent="0.35">
      <c r="B26" s="101"/>
      <c r="C26" s="105"/>
      <c r="D26" s="51"/>
    </row>
    <row r="27" spans="2:4" x14ac:dyDescent="0.35">
      <c r="B27" s="101"/>
      <c r="C27" s="105"/>
    </row>
    <row r="28" spans="2:4" x14ac:dyDescent="0.35">
      <c r="B28" s="101"/>
      <c r="C28" s="105"/>
    </row>
    <row r="29" spans="2:4" x14ac:dyDescent="0.35">
      <c r="B29" s="101"/>
      <c r="C29" s="105"/>
      <c r="D29" s="56"/>
    </row>
    <row r="30" spans="2:4" x14ac:dyDescent="0.35">
      <c r="B30" s="101"/>
      <c r="C30" s="105"/>
      <c r="D30" s="57"/>
    </row>
    <row r="31" spans="2:4" x14ac:dyDescent="0.35">
      <c r="B31" s="101"/>
      <c r="C31" s="105"/>
    </row>
    <row r="32" spans="2:4" x14ac:dyDescent="0.35">
      <c r="B32" s="101"/>
      <c r="C32" s="105"/>
    </row>
    <row r="33" spans="2:3" x14ac:dyDescent="0.35">
      <c r="B33" s="101"/>
      <c r="C33" s="105"/>
    </row>
    <row r="34" spans="2:3" x14ac:dyDescent="0.35">
      <c r="B34" s="101"/>
      <c r="C34" s="105"/>
    </row>
    <row r="35" spans="2:3" x14ac:dyDescent="0.35">
      <c r="B35" s="101"/>
      <c r="C35" s="105"/>
    </row>
    <row r="36" spans="2:3" x14ac:dyDescent="0.35">
      <c r="B36" s="101"/>
      <c r="C36" s="105"/>
    </row>
    <row r="37" spans="2:3" x14ac:dyDescent="0.35">
      <c r="B37" s="101"/>
      <c r="C37" s="105"/>
    </row>
    <row r="38" spans="2:3" x14ac:dyDescent="0.35">
      <c r="B38" s="101"/>
      <c r="C38" s="105"/>
    </row>
    <row r="39" spans="2:3" x14ac:dyDescent="0.35">
      <c r="B39" s="101"/>
      <c r="C39" s="105"/>
    </row>
    <row r="40" spans="2:3" x14ac:dyDescent="0.35">
      <c r="B40" s="101"/>
      <c r="C40" s="105"/>
    </row>
  </sheetData>
  <sheetProtection sheet="1" objects="1" scenarios="1"/>
  <mergeCells count="4">
    <mergeCell ref="B10:B23"/>
    <mergeCell ref="B25:B40"/>
    <mergeCell ref="B5:B8"/>
    <mergeCell ref="C25:C4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030C1-6B36-418D-8E81-B43C0E2A469B}">
  <sheetPr codeName="Sheet4"/>
  <dimension ref="B1:M42"/>
  <sheetViews>
    <sheetView zoomScaleNormal="100" workbookViewId="0">
      <pane ySplit="3" topLeftCell="A4" activePane="bottomLeft" state="frozen"/>
      <selection pane="bottomLeft"/>
    </sheetView>
  </sheetViews>
  <sheetFormatPr defaultColWidth="8.81640625" defaultRowHeight="14.5" x14ac:dyDescent="0.35"/>
  <cols>
    <col min="1" max="1" width="1.81640625" style="53" customWidth="1"/>
    <col min="2" max="2" width="29.81640625" style="53" customWidth="1"/>
    <col min="3" max="7" width="13.90625" style="53" customWidth="1"/>
    <col min="8" max="16384" width="8.81640625" style="53"/>
  </cols>
  <sheetData>
    <row r="1" spans="2:13" s="1" customFormat="1" x14ac:dyDescent="0.35"/>
    <row r="2" spans="2:13" s="1" customFormat="1" x14ac:dyDescent="0.35">
      <c r="B2" s="2" t="s">
        <v>8</v>
      </c>
    </row>
    <row r="3" spans="2:13" s="1" customFormat="1" x14ac:dyDescent="0.35"/>
    <row r="5" spans="2:13" x14ac:dyDescent="0.35">
      <c r="B5" s="58" t="s">
        <v>78</v>
      </c>
      <c r="C5" s="57"/>
    </row>
    <row r="6" spans="2:13" x14ac:dyDescent="0.35">
      <c r="B6" s="58"/>
      <c r="C6" s="57"/>
    </row>
    <row r="7" spans="2:13" x14ac:dyDescent="0.35">
      <c r="B7" s="107" t="s">
        <v>10</v>
      </c>
      <c r="C7" s="108"/>
      <c r="D7" s="108"/>
      <c r="E7" s="108"/>
      <c r="F7" s="108"/>
      <c r="G7" s="109"/>
      <c r="H7" s="107" t="s">
        <v>75</v>
      </c>
      <c r="I7" s="108"/>
      <c r="J7" s="108"/>
      <c r="K7" s="108"/>
      <c r="L7" s="109"/>
    </row>
    <row r="8" spans="2:13" x14ac:dyDescent="0.35">
      <c r="B8" s="100" t="s">
        <v>72</v>
      </c>
      <c r="C8" s="110"/>
      <c r="D8" s="110"/>
      <c r="E8" s="110"/>
      <c r="F8" s="110"/>
      <c r="G8" s="111"/>
      <c r="H8" s="125" t="str">
        <f>IF(LEN(Questionnaire!E12)=0,"",Questionnaire!E12)</f>
        <v/>
      </c>
      <c r="I8" s="125"/>
      <c r="J8" s="125"/>
      <c r="K8" s="125"/>
      <c r="L8" s="125"/>
    </row>
    <row r="9" spans="2:13" ht="14.5" customHeight="1" x14ac:dyDescent="0.35">
      <c r="B9" s="112" t="s">
        <v>140</v>
      </c>
      <c r="C9" s="113"/>
      <c r="D9" s="113"/>
      <c r="E9" s="113"/>
      <c r="F9" s="113"/>
      <c r="G9" s="114"/>
      <c r="H9" s="125" t="str">
        <f>IF(LEN(Questionnaire!E13)=0,"",Questionnaire!E13)</f>
        <v/>
      </c>
      <c r="I9" s="125"/>
      <c r="J9" s="125"/>
      <c r="K9" s="125"/>
      <c r="L9" s="125"/>
    </row>
    <row r="10" spans="2:13" ht="14.5" customHeight="1" x14ac:dyDescent="0.35">
      <c r="B10" s="112" t="s">
        <v>141</v>
      </c>
      <c r="C10" s="113"/>
      <c r="D10" s="113"/>
      <c r="E10" s="113"/>
      <c r="F10" s="113"/>
      <c r="G10" s="114"/>
      <c r="H10" s="126" t="str">
        <f>IF(LEN(Questionnaire!E14)=0,"",Questionnaire!E14)</f>
        <v/>
      </c>
      <c r="I10" s="127"/>
      <c r="J10" s="127"/>
      <c r="K10" s="127"/>
      <c r="L10" s="128"/>
      <c r="M10" s="60"/>
    </row>
    <row r="11" spans="2:13" ht="15.5" customHeight="1" x14ac:dyDescent="0.35">
      <c r="B11" s="115" t="s">
        <v>142</v>
      </c>
      <c r="C11" s="116"/>
      <c r="D11" s="116"/>
      <c r="E11" s="116"/>
      <c r="F11" s="116"/>
      <c r="G11" s="117"/>
      <c r="H11" s="129" t="str" cm="1">
        <f t="array" ref="H11">_xlfn.TEXTJOIN(", ", TRUE,
    IFERROR(_xlfn._xlws.FILTER(Questionnaire!B16:B26, Questionnaire!E16:E26="Yes"), ""),
    IF(Questionnaire!E27&lt;&gt;"", Questionnaire!E27, "")
)</f>
        <v/>
      </c>
      <c r="I11" s="130"/>
      <c r="J11" s="130"/>
      <c r="K11" s="130"/>
      <c r="L11" s="131"/>
    </row>
    <row r="12" spans="2:13" ht="15.5" customHeight="1" x14ac:dyDescent="0.35">
      <c r="B12" s="118"/>
      <c r="C12" s="119"/>
      <c r="D12" s="119"/>
      <c r="E12" s="119"/>
      <c r="F12" s="119"/>
      <c r="G12" s="120"/>
      <c r="H12" s="132"/>
      <c r="I12" s="133"/>
      <c r="J12" s="133"/>
      <c r="K12" s="133"/>
      <c r="L12" s="134"/>
    </row>
    <row r="13" spans="2:13" ht="15.5" customHeight="1" x14ac:dyDescent="0.35">
      <c r="B13" s="118"/>
      <c r="C13" s="119"/>
      <c r="D13" s="119"/>
      <c r="E13" s="119"/>
      <c r="F13" s="119"/>
      <c r="G13" s="120"/>
      <c r="H13" s="132"/>
      <c r="I13" s="133"/>
      <c r="J13" s="133"/>
      <c r="K13" s="133"/>
      <c r="L13" s="134"/>
    </row>
    <row r="14" spans="2:13" ht="15.5" customHeight="1" x14ac:dyDescent="0.35">
      <c r="B14" s="118"/>
      <c r="C14" s="119"/>
      <c r="D14" s="119"/>
      <c r="E14" s="119"/>
      <c r="F14" s="119"/>
      <c r="G14" s="120"/>
      <c r="H14" s="132"/>
      <c r="I14" s="133"/>
      <c r="J14" s="133"/>
      <c r="K14" s="133"/>
      <c r="L14" s="134"/>
    </row>
    <row r="15" spans="2:13" ht="15.5" customHeight="1" x14ac:dyDescent="0.35">
      <c r="B15" s="118"/>
      <c r="C15" s="119"/>
      <c r="D15" s="119"/>
      <c r="E15" s="119"/>
      <c r="F15" s="119"/>
      <c r="G15" s="120"/>
      <c r="H15" s="132"/>
      <c r="I15" s="133"/>
      <c r="J15" s="133"/>
      <c r="K15" s="133"/>
      <c r="L15" s="134"/>
    </row>
    <row r="16" spans="2:13" ht="15.5" customHeight="1" x14ac:dyDescent="0.35">
      <c r="B16" s="118"/>
      <c r="C16" s="119"/>
      <c r="D16" s="119"/>
      <c r="E16" s="119"/>
      <c r="F16" s="119"/>
      <c r="G16" s="120"/>
      <c r="H16" s="132"/>
      <c r="I16" s="133"/>
      <c r="J16" s="133"/>
      <c r="K16" s="133"/>
      <c r="L16" s="134"/>
    </row>
    <row r="17" spans="2:12" ht="15.5" customHeight="1" x14ac:dyDescent="0.35">
      <c r="B17" s="121"/>
      <c r="C17" s="122"/>
      <c r="D17" s="122"/>
      <c r="E17" s="122"/>
      <c r="F17" s="122"/>
      <c r="G17" s="123"/>
      <c r="H17" s="135"/>
      <c r="I17" s="136"/>
      <c r="J17" s="136"/>
      <c r="K17" s="136"/>
      <c r="L17" s="137"/>
    </row>
    <row r="18" spans="2:12" x14ac:dyDescent="0.35">
      <c r="B18" s="58"/>
      <c r="C18" s="57"/>
    </row>
    <row r="19" spans="2:12" ht="15.5" x14ac:dyDescent="0.35">
      <c r="B19" s="37" t="s">
        <v>113</v>
      </c>
      <c r="C19" s="71"/>
      <c r="D19" s="71"/>
      <c r="E19" s="59"/>
      <c r="F19" s="59"/>
      <c r="G19" s="59"/>
      <c r="H19" s="59"/>
      <c r="I19" s="59"/>
      <c r="J19" s="61"/>
    </row>
    <row r="20" spans="2:12" x14ac:dyDescent="0.35">
      <c r="B20" s="58"/>
      <c r="C20" s="57"/>
    </row>
    <row r="21" spans="2:12" ht="15.5" x14ac:dyDescent="0.35">
      <c r="B21" s="124" t="s">
        <v>103</v>
      </c>
      <c r="C21" s="124"/>
      <c r="D21" s="124"/>
      <c r="E21" s="35" t="s">
        <v>104</v>
      </c>
      <c r="F21" s="62"/>
      <c r="G21" s="62"/>
      <c r="H21" s="59"/>
      <c r="I21" s="59"/>
      <c r="J21" s="61"/>
    </row>
    <row r="22" spans="2:12" ht="15.5" x14ac:dyDescent="0.35">
      <c r="B22" s="106" t="s">
        <v>115</v>
      </c>
      <c r="C22" s="106"/>
      <c r="D22" s="106"/>
      <c r="E22" s="24">
        <f>COUNTA(Questionnaire!C38:C39)+COUNTA(Questionnaire!C44:C51)+COUNTA(Questionnaire!C56:C67)+COUNTA(Questionnaire!C72:C79)</f>
        <v>30</v>
      </c>
      <c r="F22" s="63"/>
      <c r="G22" s="63"/>
      <c r="H22" s="64"/>
      <c r="I22" s="59"/>
      <c r="J22" s="65"/>
    </row>
    <row r="23" spans="2:12" ht="15.5" x14ac:dyDescent="0.35">
      <c r="B23" s="106" t="s">
        <v>120</v>
      </c>
      <c r="C23" s="106"/>
      <c r="D23" s="106"/>
      <c r="E23" s="24">
        <f>COUNTIF(Questionnaire!E38:E39,"Not applicable")+COUNTIF(Questionnaire!E44:E51,"Not applicable")+COUNTIF(Questionnaire!E56:E67,"Not applicable")+COUNTIF(Questionnaire!E72:E79, "Not applicable")</f>
        <v>0</v>
      </c>
      <c r="F23" s="63"/>
      <c r="G23" s="63"/>
      <c r="H23" s="64"/>
      <c r="I23" s="59"/>
      <c r="J23" s="65"/>
    </row>
    <row r="24" spans="2:12" ht="15.5" x14ac:dyDescent="0.35">
      <c r="B24" s="106" t="s">
        <v>114</v>
      </c>
      <c r="C24" s="106"/>
      <c r="D24" s="106"/>
      <c r="E24" s="24">
        <f>E22-E23</f>
        <v>30</v>
      </c>
      <c r="F24" s="63"/>
      <c r="G24" s="63"/>
      <c r="H24" s="64"/>
      <c r="I24" s="59"/>
      <c r="J24" s="65"/>
    </row>
    <row r="25" spans="2:12" x14ac:dyDescent="0.35">
      <c r="B25" s="58"/>
      <c r="C25" s="57"/>
    </row>
    <row r="26" spans="2:12" ht="15.5" x14ac:dyDescent="0.35">
      <c r="B26" s="3" t="s">
        <v>25</v>
      </c>
      <c r="C26" s="72"/>
      <c r="D26" s="72"/>
      <c r="E26" s="59"/>
      <c r="F26" s="59"/>
      <c r="G26" s="59"/>
      <c r="H26" s="59"/>
      <c r="I26" s="59"/>
      <c r="J26" s="61"/>
    </row>
    <row r="27" spans="2:12" x14ac:dyDescent="0.35">
      <c r="B27" s="58"/>
      <c r="C27" s="57"/>
    </row>
    <row r="28" spans="2:12" x14ac:dyDescent="0.35">
      <c r="B28" t="s">
        <v>76</v>
      </c>
      <c r="C28" s="26">
        <f>E36</f>
        <v>0</v>
      </c>
      <c r="D28" s="19"/>
    </row>
    <row r="29" spans="2:12" x14ac:dyDescent="0.35">
      <c r="B29" s="58"/>
      <c r="C29" s="57"/>
    </row>
    <row r="30" spans="2:12" x14ac:dyDescent="0.35">
      <c r="B30" s="25" t="s">
        <v>96</v>
      </c>
      <c r="C30" s="55"/>
      <c r="D30" s="54"/>
      <c r="E30" s="57"/>
      <c r="F30" s="57"/>
      <c r="G30" s="57"/>
    </row>
    <row r="31" spans="2:12" s="59" customFormat="1" x14ac:dyDescent="0.35">
      <c r="B31" s="23" t="s">
        <v>16</v>
      </c>
      <c r="C31" s="23" t="s">
        <v>54</v>
      </c>
      <c r="D31" s="23" t="s">
        <v>31</v>
      </c>
      <c r="E31" s="23" t="s">
        <v>68</v>
      </c>
      <c r="F31" s="66"/>
      <c r="G31" s="66"/>
    </row>
    <row r="32" spans="2:12" x14ac:dyDescent="0.35">
      <c r="B32" s="9" t="s">
        <v>17</v>
      </c>
      <c r="C32" s="4">
        <f>'Scoring - Do not edit'!H21</f>
        <v>20</v>
      </c>
      <c r="D32" s="18">
        <f>'Scoring - Do not edit'!J21</f>
        <v>0</v>
      </c>
      <c r="E32" s="13">
        <f>IFERROR(D32/C32,0)</f>
        <v>0</v>
      </c>
      <c r="F32" s="67"/>
      <c r="G32" s="67"/>
    </row>
    <row r="33" spans="2:9" x14ac:dyDescent="0.35">
      <c r="B33" s="93" t="s">
        <v>137</v>
      </c>
      <c r="C33" s="4">
        <f>'Scoring - Do not edit'!H30</f>
        <v>12</v>
      </c>
      <c r="D33" s="18">
        <f>'Scoring - Do not edit'!J30</f>
        <v>0</v>
      </c>
      <c r="E33" s="13">
        <f>IFERROR(D33/C33,0)</f>
        <v>0</v>
      </c>
      <c r="F33" s="67"/>
      <c r="G33" s="67"/>
    </row>
    <row r="34" spans="2:9" x14ac:dyDescent="0.35">
      <c r="B34" s="94" t="s">
        <v>138</v>
      </c>
      <c r="C34" s="4">
        <f>'Scoring - Do not edit'!H43</f>
        <v>12</v>
      </c>
      <c r="D34" s="18">
        <f>'Scoring - Do not edit'!J43</f>
        <v>0</v>
      </c>
      <c r="E34" s="13">
        <f>IFERROR(D34/C34,0)</f>
        <v>0</v>
      </c>
      <c r="F34" s="67"/>
      <c r="G34" s="67"/>
      <c r="H34" s="68"/>
    </row>
    <row r="35" spans="2:9" ht="15" thickBot="1" x14ac:dyDescent="0.4">
      <c r="B35" s="95" t="s">
        <v>139</v>
      </c>
      <c r="C35" s="15">
        <f>'Scoring - Do not edit'!H52</f>
        <v>12</v>
      </c>
      <c r="D35" s="22">
        <f>'Scoring - Do not edit'!J52</f>
        <v>0</v>
      </c>
      <c r="E35" s="16">
        <f>IFERROR(D35/C35,0)</f>
        <v>0</v>
      </c>
      <c r="F35" s="67"/>
      <c r="G35" s="67"/>
      <c r="I35" s="46"/>
    </row>
    <row r="36" spans="2:9" x14ac:dyDescent="0.35">
      <c r="B36" s="27" t="s">
        <v>18</v>
      </c>
      <c r="C36" s="28">
        <f>'Scoring - Do not edit'!H53</f>
        <v>56</v>
      </c>
      <c r="D36" s="29">
        <f>IFERROR('Scoring - Do not edit'!J53,"0")</f>
        <v>0</v>
      </c>
      <c r="E36" s="30">
        <f>IFERROR(D36/C36,0)</f>
        <v>0</v>
      </c>
      <c r="F36" s="69"/>
      <c r="G36" s="69"/>
    </row>
    <row r="37" spans="2:9" x14ac:dyDescent="0.35">
      <c r="B37" s="45" t="s">
        <v>121</v>
      </c>
      <c r="C37"/>
      <c r="D37"/>
      <c r="E37"/>
      <c r="I37" s="70"/>
    </row>
    <row r="38" spans="2:9" x14ac:dyDescent="0.35">
      <c r="B38" s="58"/>
      <c r="C38" s="57"/>
    </row>
    <row r="39" spans="2:9" x14ac:dyDescent="0.35">
      <c r="B39" s="3" t="s">
        <v>80</v>
      </c>
    </row>
    <row r="40" spans="2:9" x14ac:dyDescent="0.35">
      <c r="B40" s="58"/>
      <c r="C40" s="57"/>
    </row>
    <row r="41" spans="2:9" x14ac:dyDescent="0.35">
      <c r="B41" s="53" t="s">
        <v>81</v>
      </c>
    </row>
    <row r="42" spans="2:9" x14ac:dyDescent="0.35">
      <c r="B42" s="53" t="s">
        <v>82</v>
      </c>
    </row>
  </sheetData>
  <sheetProtection sheet="1"/>
  <mergeCells count="14">
    <mergeCell ref="H7:L7"/>
    <mergeCell ref="H8:L8"/>
    <mergeCell ref="H9:L9"/>
    <mergeCell ref="H10:L10"/>
    <mergeCell ref="H11:L17"/>
    <mergeCell ref="B23:D23"/>
    <mergeCell ref="B24:D24"/>
    <mergeCell ref="B7:G7"/>
    <mergeCell ref="B8:G8"/>
    <mergeCell ref="B9:G9"/>
    <mergeCell ref="B10:G10"/>
    <mergeCell ref="B11:G17"/>
    <mergeCell ref="B21:D21"/>
    <mergeCell ref="B22:D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8D76-1C98-4C71-A578-C65D4D6357AC}">
  <sheetPr codeName="Sheet5"/>
  <dimension ref="B1:J82"/>
  <sheetViews>
    <sheetView zoomScaleNormal="100" workbookViewId="0">
      <pane ySplit="3" topLeftCell="A4" activePane="bottomLeft" state="frozen"/>
      <selection pane="bottomLeft"/>
    </sheetView>
  </sheetViews>
  <sheetFormatPr defaultColWidth="8.81640625" defaultRowHeight="14.5" x14ac:dyDescent="0.35"/>
  <cols>
    <col min="1" max="1" width="1.81640625" style="46" customWidth="1"/>
    <col min="2" max="2" width="20.54296875" style="46" customWidth="1"/>
    <col min="3" max="3" width="5.453125" style="46" customWidth="1"/>
    <col min="4" max="4" width="82.453125" style="46" customWidth="1"/>
    <col min="5" max="5" width="39.1796875" style="46" customWidth="1"/>
    <col min="6" max="6" width="12" style="46" customWidth="1"/>
    <col min="7" max="7" width="8.81640625" style="46" customWidth="1"/>
    <col min="8" max="8" width="8.6328125" style="46" customWidth="1"/>
    <col min="9" max="9" width="10.6328125" style="46" customWidth="1"/>
    <col min="10" max="10" width="30.90625" style="46" bestFit="1" customWidth="1"/>
    <col min="11" max="13" width="19.453125" style="46" customWidth="1"/>
    <col min="14" max="16384" width="8.81640625" style="46"/>
  </cols>
  <sheetData>
    <row r="1" spans="2:6" s="10" customFormat="1" x14ac:dyDescent="0.35"/>
    <row r="2" spans="2:6" s="10" customFormat="1" x14ac:dyDescent="0.35">
      <c r="B2" s="49" t="s">
        <v>11</v>
      </c>
    </row>
    <row r="3" spans="2:6" s="10" customFormat="1" x14ac:dyDescent="0.35"/>
    <row r="5" spans="2:6" x14ac:dyDescent="0.35">
      <c r="B5" s="75" t="s">
        <v>196</v>
      </c>
    </row>
    <row r="7" spans="2:6" x14ac:dyDescent="0.35">
      <c r="B7" s="11" t="s">
        <v>35</v>
      </c>
      <c r="C7" s="145" t="s">
        <v>55</v>
      </c>
      <c r="D7" s="146"/>
      <c r="E7" s="6"/>
    </row>
    <row r="9" spans="2:6" x14ac:dyDescent="0.35">
      <c r="B9" s="58" t="s">
        <v>24</v>
      </c>
      <c r="C9" s="53"/>
    </row>
    <row r="11" spans="2:6" x14ac:dyDescent="0.35">
      <c r="B11" s="124" t="s">
        <v>12</v>
      </c>
      <c r="C11" s="124"/>
      <c r="D11" s="124"/>
      <c r="E11" s="23" t="s">
        <v>13</v>
      </c>
    </row>
    <row r="12" spans="2:6" x14ac:dyDescent="0.35">
      <c r="B12" s="156" t="s">
        <v>69</v>
      </c>
      <c r="C12" s="156"/>
      <c r="D12" s="156"/>
      <c r="E12" s="96"/>
    </row>
    <row r="13" spans="2:6" x14ac:dyDescent="0.35">
      <c r="B13" s="138" t="s">
        <v>204</v>
      </c>
      <c r="C13" s="138"/>
      <c r="D13" s="138"/>
      <c r="E13" s="96"/>
      <c r="F13" s="52"/>
    </row>
    <row r="14" spans="2:6" x14ac:dyDescent="0.35">
      <c r="B14" s="138" t="s">
        <v>143</v>
      </c>
      <c r="C14" s="138"/>
      <c r="D14" s="138"/>
      <c r="E14" s="96"/>
      <c r="F14" s="52"/>
    </row>
    <row r="15" spans="2:6" x14ac:dyDescent="0.35">
      <c r="B15" s="112" t="s">
        <v>205</v>
      </c>
      <c r="C15" s="113"/>
      <c r="D15" s="113"/>
      <c r="E15" s="117"/>
      <c r="F15" s="52"/>
    </row>
    <row r="16" spans="2:6" ht="14.5" customHeight="1" x14ac:dyDescent="0.35">
      <c r="B16" s="150" t="s">
        <v>198</v>
      </c>
      <c r="C16" s="151"/>
      <c r="D16" s="152"/>
      <c r="E16" s="96"/>
      <c r="F16" s="74"/>
    </row>
    <row r="17" spans="2:6" ht="14.5" customHeight="1" x14ac:dyDescent="0.35">
      <c r="B17" s="142" t="s">
        <v>199</v>
      </c>
      <c r="C17" s="143"/>
      <c r="D17" s="144"/>
      <c r="E17" s="97"/>
      <c r="F17" s="52"/>
    </row>
    <row r="18" spans="2:6" x14ac:dyDescent="0.35">
      <c r="B18" s="142" t="s">
        <v>200</v>
      </c>
      <c r="C18" s="143"/>
      <c r="D18" s="144"/>
      <c r="E18" s="97"/>
      <c r="F18" s="74"/>
    </row>
    <row r="19" spans="2:6" x14ac:dyDescent="0.35">
      <c r="B19" s="142" t="s">
        <v>209</v>
      </c>
      <c r="C19" s="143"/>
      <c r="D19" s="144"/>
      <c r="E19" s="97"/>
      <c r="F19" s="74"/>
    </row>
    <row r="20" spans="2:6" x14ac:dyDescent="0.35">
      <c r="B20" s="142" t="s">
        <v>201</v>
      </c>
      <c r="C20" s="143"/>
      <c r="D20" s="144"/>
      <c r="E20" s="97"/>
      <c r="F20" s="74"/>
    </row>
    <row r="21" spans="2:6" x14ac:dyDescent="0.35">
      <c r="B21" s="142" t="s">
        <v>206</v>
      </c>
      <c r="C21" s="143"/>
      <c r="D21" s="144"/>
      <c r="E21" s="97"/>
      <c r="F21" s="74"/>
    </row>
    <row r="22" spans="2:6" x14ac:dyDescent="0.35">
      <c r="B22" s="142" t="s">
        <v>207</v>
      </c>
      <c r="C22" s="143"/>
      <c r="D22" s="144"/>
      <c r="E22" s="97"/>
      <c r="F22" s="74"/>
    </row>
    <row r="23" spans="2:6" ht="14.5" customHeight="1" x14ac:dyDescent="0.35">
      <c r="B23" s="142" t="s">
        <v>202</v>
      </c>
      <c r="C23" s="143"/>
      <c r="D23" s="144"/>
      <c r="E23" s="97"/>
      <c r="F23" s="74"/>
    </row>
    <row r="24" spans="2:6" x14ac:dyDescent="0.35">
      <c r="B24" s="142" t="s">
        <v>208</v>
      </c>
      <c r="C24" s="143"/>
      <c r="D24" s="144"/>
      <c r="E24" s="97"/>
      <c r="F24" s="74"/>
    </row>
    <row r="25" spans="2:6" x14ac:dyDescent="0.35">
      <c r="B25" s="142" t="s">
        <v>144</v>
      </c>
      <c r="C25" s="143"/>
      <c r="D25" s="144"/>
      <c r="E25" s="97"/>
      <c r="F25" s="74"/>
    </row>
    <row r="26" spans="2:6" x14ac:dyDescent="0.35">
      <c r="B26" s="142" t="s">
        <v>210</v>
      </c>
      <c r="C26" s="143"/>
      <c r="D26" s="144"/>
      <c r="E26" s="97"/>
      <c r="F26" s="74"/>
    </row>
    <row r="27" spans="2:6" ht="14.5" customHeight="1" x14ac:dyDescent="0.35">
      <c r="B27" s="153" t="s">
        <v>86</v>
      </c>
      <c r="C27" s="154"/>
      <c r="D27" s="154"/>
      <c r="E27" s="98"/>
      <c r="F27" s="74"/>
    </row>
    <row r="29" spans="2:6" x14ac:dyDescent="0.35">
      <c r="B29" s="58" t="s">
        <v>79</v>
      </c>
      <c r="D29" s="72"/>
      <c r="F29" s="72"/>
    </row>
    <row r="31" spans="2:6" x14ac:dyDescent="0.35">
      <c r="B31" s="157" t="s">
        <v>73</v>
      </c>
      <c r="C31" s="158"/>
      <c r="D31" s="148" t="s">
        <v>10</v>
      </c>
      <c r="E31" s="148"/>
    </row>
    <row r="32" spans="2:6" x14ac:dyDescent="0.35">
      <c r="B32" s="149" t="s">
        <v>87</v>
      </c>
      <c r="C32" s="149"/>
      <c r="D32" s="155" t="s">
        <v>145</v>
      </c>
      <c r="E32" s="155"/>
    </row>
    <row r="33" spans="2:10" x14ac:dyDescent="0.35">
      <c r="B33" s="149" t="s">
        <v>132</v>
      </c>
      <c r="C33" s="149"/>
      <c r="D33" s="147" t="s">
        <v>146</v>
      </c>
      <c r="E33" s="147"/>
    </row>
    <row r="35" spans="2:10" x14ac:dyDescent="0.35">
      <c r="B35" s="75" t="s">
        <v>34</v>
      </c>
      <c r="E35" s="51"/>
    </row>
    <row r="37" spans="2:10" x14ac:dyDescent="0.35">
      <c r="B37" s="11" t="s">
        <v>14</v>
      </c>
      <c r="C37" s="11" t="s">
        <v>15</v>
      </c>
      <c r="D37" s="11" t="s">
        <v>0</v>
      </c>
      <c r="E37" s="11" t="s">
        <v>3</v>
      </c>
      <c r="F37" s="11" t="s">
        <v>36</v>
      </c>
      <c r="I37" s="51"/>
    </row>
    <row r="38" spans="2:10" x14ac:dyDescent="0.35">
      <c r="B38" s="9" t="s">
        <v>88</v>
      </c>
      <c r="C38" s="14" t="s">
        <v>37</v>
      </c>
      <c r="D38" s="14" t="str">
        <f>VLOOKUP(C38,'Data - Do not edit'!$B$11:$C$1048576,2,0)</f>
        <v>What % of employees (on-roll and off-roll), across all shifts and all outlets, are women?</v>
      </c>
      <c r="E38" s="99"/>
      <c r="F38" s="17">
        <v>3</v>
      </c>
      <c r="G38" s="52"/>
      <c r="H38" s="53"/>
      <c r="I38" s="51"/>
    </row>
    <row r="39" spans="2:10" ht="29" customHeight="1" x14ac:dyDescent="0.35">
      <c r="B39" s="9" t="s">
        <v>148</v>
      </c>
      <c r="C39" s="14" t="s">
        <v>83</v>
      </c>
      <c r="D39" s="14" t="str">
        <f>VLOOKUP(C39,'Data - Do not edit'!$B$11:$C$1048576,2,0)</f>
        <v>What % of employees (on-roll and off-roll) working in shifts ending post-8 pm, across all outlets, are women?</v>
      </c>
      <c r="E39" s="99"/>
      <c r="F39" s="17">
        <v>2</v>
      </c>
      <c r="G39" s="51"/>
      <c r="I39" s="51"/>
    </row>
    <row r="40" spans="2:10" x14ac:dyDescent="0.35">
      <c r="I40" s="51"/>
      <c r="J40" s="51"/>
    </row>
    <row r="41" spans="2:10" x14ac:dyDescent="0.35">
      <c r="B41" s="75" t="s">
        <v>197</v>
      </c>
    </row>
    <row r="43" spans="2:10" x14ac:dyDescent="0.35">
      <c r="B43" s="11" t="s">
        <v>14</v>
      </c>
      <c r="C43" s="11" t="s">
        <v>15</v>
      </c>
      <c r="D43" s="11" t="s">
        <v>0</v>
      </c>
      <c r="E43" s="11" t="s">
        <v>3</v>
      </c>
      <c r="F43" s="11" t="s">
        <v>36</v>
      </c>
    </row>
    <row r="44" spans="2:10" ht="43.5" x14ac:dyDescent="0.35">
      <c r="B44" s="139" t="s">
        <v>149</v>
      </c>
      <c r="C44" s="14" t="s">
        <v>38</v>
      </c>
      <c r="D44" s="24" t="str">
        <f>VLOOKUP(C44,'Data - Do not edit'!$B$11:$C$1048576,2,0)</f>
        <v>Do all your outlets have these safety measures?
1) Adequate lighting at entry/ exit points, and immediate approach path outside outlet
2) CCTV coverage at entry/ exit points and across the outlet</v>
      </c>
      <c r="E44" s="99"/>
      <c r="F44" s="17">
        <v>2</v>
      </c>
    </row>
    <row r="45" spans="2:10" ht="43.5" x14ac:dyDescent="0.35">
      <c r="B45" s="140"/>
      <c r="C45" s="14" t="s">
        <v>39</v>
      </c>
      <c r="D45" s="24" t="str">
        <f>VLOOKUP(C45,'Data - Do not edit'!$B$11:$C$1048576,2,0)</f>
        <v>Do you provide at least one of the following emergency resources for employees?
1) In-house emergency contacts (e.g., central helpline)
2) SOS feature to send alert with location</v>
      </c>
      <c r="E45" s="99"/>
      <c r="F45" s="17">
        <v>2</v>
      </c>
    </row>
    <row r="46" spans="2:10" ht="29" customHeight="1" x14ac:dyDescent="0.35">
      <c r="B46" s="140"/>
      <c r="C46" s="14" t="s">
        <v>40</v>
      </c>
      <c r="D46" s="24" t="str">
        <f>VLOOKUP(C46,'Data - Do not edit'!$B$11:$C$1048576,2,0)</f>
        <v>In the last/ current financial year, have you audited safety support measures across all outlets and shared an audit report with senior leadership?</v>
      </c>
      <c r="E46" s="99"/>
      <c r="F46" s="17">
        <v>2</v>
      </c>
      <c r="G46" s="52"/>
    </row>
    <row r="47" spans="2:10" ht="29" customHeight="1" x14ac:dyDescent="0.35">
      <c r="B47" s="141"/>
      <c r="C47" s="14" t="s">
        <v>41</v>
      </c>
      <c r="D47" s="24" t="str">
        <f>VLOOKUP(C47,'Data - Do not edit'!$B$11:$C$1048576,2,0)</f>
        <v>Do you offer pick-up and/ or drop support (common point/ doorstep) for women employees leaving post-8 pm in at least 50% of your outlets?</v>
      </c>
      <c r="E47" s="99"/>
      <c r="F47" s="17">
        <v>2</v>
      </c>
    </row>
    <row r="48" spans="2:10" x14ac:dyDescent="0.35">
      <c r="B48" s="139" t="s">
        <v>150</v>
      </c>
      <c r="C48" s="14" t="s">
        <v>42</v>
      </c>
      <c r="D48" s="24" t="str">
        <f>VLOOKUP(C48,'Data - Do not edit'!$B$11:$C$1048576,2,0)</f>
        <v>Do &gt;=60% of your outlets have washroom access for women within 5 minutes of walking?</v>
      </c>
      <c r="E48" s="99"/>
      <c r="F48" s="17">
        <v>1</v>
      </c>
    </row>
    <row r="49" spans="2:6" ht="29" customHeight="1" x14ac:dyDescent="0.35">
      <c r="B49" s="140"/>
      <c r="C49" s="14" t="s">
        <v>43</v>
      </c>
      <c r="D49" s="24" t="str">
        <f>VLOOKUP(C49,'Data - Do not edit'!$B$11:$C$1048576,2,0)</f>
        <v>Do &gt;=90% of your outlets have washroom access for women within 5 minutes of walking? [If the answer is ‘Yes’ to this question, select ‘Yes’ for previous question as well]</v>
      </c>
      <c r="E49" s="99"/>
      <c r="F49" s="17">
        <v>1</v>
      </c>
    </row>
    <row r="50" spans="2:6" x14ac:dyDescent="0.35">
      <c r="B50" s="140"/>
      <c r="C50" s="14" t="s">
        <v>44</v>
      </c>
      <c r="D50" s="24" t="str">
        <f>VLOOKUP(C50,'Data - Do not edit'!$B$11:$C$1048576,2,0)</f>
        <v>Do you have a defined break schedule for all employees that is displayed inside all your outlets?</v>
      </c>
      <c r="E50" s="99"/>
      <c r="F50" s="17">
        <v>1</v>
      </c>
    </row>
    <row r="51" spans="2:6" ht="29" customHeight="1" x14ac:dyDescent="0.35">
      <c r="B51" s="141"/>
      <c r="C51" s="14" t="s">
        <v>62</v>
      </c>
      <c r="D51" s="24" t="str">
        <f>VLOOKUP(C51,'Data - Do not edit'!$B$11:$C$1048576,2,0)</f>
        <v>Do at least 75% of your medium and large outlets (i.e., &gt;10 employees) have a designated rest area for employees? [Select 'Not applicable' if you only have outlets with &lt;10 employees]</v>
      </c>
      <c r="E51" s="99"/>
      <c r="F51" s="17">
        <v>1</v>
      </c>
    </row>
    <row r="53" spans="2:6" x14ac:dyDescent="0.35">
      <c r="B53" s="73" t="s">
        <v>151</v>
      </c>
    </row>
    <row r="55" spans="2:6" x14ac:dyDescent="0.35">
      <c r="B55" s="11" t="s">
        <v>14</v>
      </c>
      <c r="C55" s="11" t="s">
        <v>15</v>
      </c>
      <c r="D55" s="11" t="s">
        <v>0</v>
      </c>
      <c r="E55" s="11" t="s">
        <v>3</v>
      </c>
      <c r="F55" s="11" t="s">
        <v>36</v>
      </c>
    </row>
    <row r="56" spans="2:6" ht="29" customHeight="1" x14ac:dyDescent="0.35">
      <c r="B56" s="139" t="s">
        <v>133</v>
      </c>
      <c r="C56" s="14" t="s">
        <v>45</v>
      </c>
      <c r="D56" s="14" t="str">
        <f>VLOOKUP(C56,'Data - Do not edit'!$B$11:$C$1048576,2,0)</f>
        <v>Do you use gender-neutral language (e.g., both men and women can apply) in your recruitment collaterals (e.g., job ads)?</v>
      </c>
      <c r="E56" s="99"/>
      <c r="F56" s="17">
        <v>1</v>
      </c>
    </row>
    <row r="57" spans="2:6" ht="29" customHeight="1" x14ac:dyDescent="0.35">
      <c r="B57" s="140"/>
      <c r="C57" s="14" t="s">
        <v>46</v>
      </c>
      <c r="D57" s="14" t="str">
        <f>VLOOKUP(C57,'Data - Do not edit'!$B$11:$C$1048576,2,0)</f>
        <v>Have you shared written guidance to recruiters/ staffing companies on communicating details to women candidates (e.g., shift details, benefits)?</v>
      </c>
      <c r="E57" s="99"/>
      <c r="F57" s="17">
        <v>1</v>
      </c>
    </row>
    <row r="58" spans="2:6" ht="29" customHeight="1" x14ac:dyDescent="0.35">
      <c r="B58" s="140"/>
      <c r="C58" s="14" t="s">
        <v>47</v>
      </c>
      <c r="D58" s="14" t="str">
        <f>VLOOKUP(C58,'Data - Do not edit'!$B$11:$C$1048576,2,0)</f>
        <v>In the last/ current financial year, have you conducted gender sensitisation trainings to address managers’ biases?</v>
      </c>
      <c r="E58" s="99"/>
      <c r="F58" s="17">
        <v>1</v>
      </c>
    </row>
    <row r="59" spans="2:6" ht="29" customHeight="1" x14ac:dyDescent="0.35">
      <c r="B59" s="141"/>
      <c r="C59" s="14" t="s">
        <v>48</v>
      </c>
      <c r="D59" s="14" t="str">
        <f>VLOOKUP(C59,'Data - Do not edit'!$B$11:$C$1048576,2,0)</f>
        <v>In the last/ current financial year, have you trained recruiters/ managers on inclusive hiring practices (e.g., objective assessment, pitch for women candidates)?</v>
      </c>
      <c r="E59" s="99"/>
      <c r="F59" s="17">
        <v>1</v>
      </c>
    </row>
    <row r="60" spans="2:6" ht="29" x14ac:dyDescent="0.35">
      <c r="B60" s="139" t="s">
        <v>152</v>
      </c>
      <c r="C60" s="14" t="s">
        <v>49</v>
      </c>
      <c r="D60" s="14" t="str">
        <f>VLOOKUP(C60,'Data - Do not edit'!$B$11:$C$1048576,2,0)</f>
        <v>Do you specify gender diversity requirement (e.g., &gt;10% women profiles) to recruiters/ staffing companies?</v>
      </c>
      <c r="E60" s="99"/>
      <c r="F60" s="17">
        <v>1</v>
      </c>
    </row>
    <row r="61" spans="2:6" ht="29" x14ac:dyDescent="0.35">
      <c r="B61" s="140"/>
      <c r="C61" s="14" t="s">
        <v>50</v>
      </c>
      <c r="D61" s="14" t="str">
        <f>VLOOKUP(C61,'Data - Do not edit'!$B$11:$C$1048576,2,0)</f>
        <v>Do you provide a higher per-hire reward to employees for referring women candidates (on-roll/ off-roll) compared to men?</v>
      </c>
      <c r="E61" s="99"/>
      <c r="F61" s="17">
        <v>1</v>
      </c>
    </row>
    <row r="62" spans="2:6" ht="29" customHeight="1" x14ac:dyDescent="0.35">
      <c r="B62" s="140"/>
      <c r="C62" s="14" t="s">
        <v>51</v>
      </c>
      <c r="D62" s="14" t="str">
        <f>VLOOKUP(C62,'Data - Do not edit'!$B$11:$C$1048576,2,0)</f>
        <v xml:space="preserve">Do you offer non-monetary incentives (e.g., longer lead time) to recruiters/ staffing vendors for sourcing and hiring women candidates in shifts ending post-8 pm? </v>
      </c>
      <c r="E62" s="99"/>
      <c r="F62" s="17">
        <v>1</v>
      </c>
    </row>
    <row r="63" spans="2:6" ht="29" customHeight="1" x14ac:dyDescent="0.35">
      <c r="B63" s="141"/>
      <c r="C63" s="14" t="s">
        <v>52</v>
      </c>
      <c r="D63" s="14" t="str">
        <f>VLOOKUP(C63,'Data - Do not edit'!$B$11:$C$1048576,2,0)</f>
        <v xml:space="preserve">Do you offer monetary (e.g., additional sourcing fee) incentives to recruiters/ staffing vendors for sourcing and hiring women candidates in shifts ending post-8 pm? </v>
      </c>
      <c r="E63" s="99"/>
      <c r="F63" s="17">
        <v>1</v>
      </c>
    </row>
    <row r="64" spans="2:6" x14ac:dyDescent="0.35">
      <c r="B64" s="139" t="s">
        <v>153</v>
      </c>
      <c r="C64" s="14" t="s">
        <v>155</v>
      </c>
      <c r="D64" s="14" t="str">
        <f>VLOOKUP(C64,'Data - Do not edit'!$B$11:$C$1048576,2,0)</f>
        <v>Do you offer at least 10 sick/ personal leaves a year for all your employees?</v>
      </c>
      <c r="E64" s="99"/>
      <c r="F64" s="17">
        <v>1</v>
      </c>
    </row>
    <row r="65" spans="2:6" x14ac:dyDescent="0.35">
      <c r="B65" s="140"/>
      <c r="C65" s="14" t="s">
        <v>156</v>
      </c>
      <c r="D65" s="14" t="str">
        <f>VLOOKUP(C65,'Data - Do not edit'!$B$11:$C$1048576,2,0)</f>
        <v>Do you offer the option of part-time shifts to all your employees?</v>
      </c>
      <c r="E65" s="99"/>
      <c r="F65" s="17">
        <v>1</v>
      </c>
    </row>
    <row r="66" spans="2:6" ht="29" customHeight="1" x14ac:dyDescent="0.35">
      <c r="B66" s="140"/>
      <c r="C66" s="14" t="s">
        <v>157</v>
      </c>
      <c r="D66" s="14" t="str">
        <f>VLOOKUP(C66,'Data - Do not edit'!$B$11:$C$1048576,2,0)</f>
        <v>Do you offer flexibility in shift timings (e.g., 2-hours off) for emergency delays to all your employees with more than one month of tenure?</v>
      </c>
      <c r="E66" s="99"/>
      <c r="F66" s="17">
        <v>1</v>
      </c>
    </row>
    <row r="67" spans="2:6" ht="29" customHeight="1" x14ac:dyDescent="0.35">
      <c r="B67" s="141"/>
      <c r="C67" s="14" t="s">
        <v>158</v>
      </c>
      <c r="D67" s="14" t="str">
        <f>VLOOKUP(C67,'Data - Do not edit'!$B$11:$C$1048576,2,0)</f>
        <v>In the last/ current financial year, have you documented reasons for repeat overtime occurrences (at a cluster/ region level) and discussed in operations reviews?</v>
      </c>
      <c r="E67" s="99"/>
      <c r="F67" s="17">
        <v>1</v>
      </c>
    </row>
    <row r="69" spans="2:6" x14ac:dyDescent="0.35">
      <c r="B69" s="73" t="s">
        <v>154</v>
      </c>
    </row>
    <row r="71" spans="2:6" x14ac:dyDescent="0.35">
      <c r="B71" s="11" t="s">
        <v>14</v>
      </c>
      <c r="C71" s="11" t="s">
        <v>15</v>
      </c>
      <c r="D71" s="11" t="s">
        <v>0</v>
      </c>
      <c r="E71" s="11" t="s">
        <v>3</v>
      </c>
      <c r="F71" s="11" t="s">
        <v>36</v>
      </c>
    </row>
    <row r="72" spans="2:6" ht="29" x14ac:dyDescent="0.35">
      <c r="B72" s="139" t="s">
        <v>89</v>
      </c>
      <c r="C72" s="14" t="s">
        <v>58</v>
      </c>
      <c r="D72" s="14" t="str">
        <f>VLOOKUP(C72,'Data - Do not edit'!$B$11:$C$1048576,2,0)</f>
        <v>Have you defined gender diversity targets at company level for all employees (on-roll and off-roll)?</v>
      </c>
      <c r="E72" s="99"/>
      <c r="F72" s="17">
        <v>2</v>
      </c>
    </row>
    <row r="73" spans="2:6" ht="29" x14ac:dyDescent="0.35">
      <c r="B73" s="140"/>
      <c r="C73" s="14" t="s">
        <v>59</v>
      </c>
      <c r="D73" s="24" t="str">
        <f>VLOOKUP(C73,'Data - Do not edit'!$B$11:$C$1048576,2,0)</f>
        <v>In the last 6 months, have you conducted at least one leadership meeting to review progress against gender diversity targets?</v>
      </c>
      <c r="E73" s="99"/>
      <c r="F73" s="17">
        <v>2</v>
      </c>
    </row>
    <row r="74" spans="2:6" x14ac:dyDescent="0.35">
      <c r="B74" s="140"/>
      <c r="C74" s="14" t="s">
        <v>63</v>
      </c>
      <c r="D74" s="14" t="str">
        <f>VLOOKUP(C74,'Data - Do not edit'!$B$11:$C$1048576,2,0)</f>
        <v>Have you defined gender diversity targets for shifts ending post-8 pm?</v>
      </c>
      <c r="E74" s="99"/>
      <c r="F74" s="17">
        <v>2</v>
      </c>
    </row>
    <row r="75" spans="2:6" ht="29" customHeight="1" x14ac:dyDescent="0.35">
      <c r="B75" s="141"/>
      <c r="C75" s="14" t="s">
        <v>64</v>
      </c>
      <c r="D75" s="14" t="str">
        <f>VLOOKUP(C75,'Data - Do not edit'!$B$11:$C$1048576,2,0)</f>
        <v>Have gender diversity KPIs been linked to the performance reviews and incentives of leaders and managers?*</v>
      </c>
      <c r="E75" s="99"/>
      <c r="F75" s="17">
        <v>2</v>
      </c>
    </row>
    <row r="76" spans="2:6" ht="29" x14ac:dyDescent="0.35">
      <c r="B76" s="139" t="s">
        <v>57</v>
      </c>
      <c r="C76" s="14" t="s">
        <v>60</v>
      </c>
      <c r="D76" s="14" t="str">
        <f>VLOOKUP(C76,'Data - Do not edit'!$B$11:$C$1048576,2,0)</f>
        <v>Have you internally documented the qualitative benefits of hiring women in entry-level outlet roles for your company, and shared them with your managers?</v>
      </c>
      <c r="E76" s="99"/>
      <c r="F76" s="17">
        <v>1</v>
      </c>
    </row>
    <row r="77" spans="2:6" ht="29" x14ac:dyDescent="0.35">
      <c r="B77" s="140"/>
      <c r="C77" s="14" t="s">
        <v>61</v>
      </c>
      <c r="D77" s="14" t="str">
        <f>VLOOKUP(C77,'Data - Do not edit'!$B$11:$C$1048576,2,0)</f>
        <v>In the last two years, have you externally published content on your gender diversity progress or initiatives for entry-level outlet roles (via news articles, blogs)?</v>
      </c>
      <c r="E77" s="99"/>
      <c r="F77" s="17">
        <v>1</v>
      </c>
    </row>
    <row r="78" spans="2:6" ht="29" x14ac:dyDescent="0.35">
      <c r="B78" s="140"/>
      <c r="C78" s="14" t="s">
        <v>65</v>
      </c>
      <c r="D78" s="14" t="str">
        <f>VLOOKUP(C78,'Data - Do not edit'!$B$11:$C$1048576,2,0)</f>
        <v>In the last two years, have you published your gender diversity numbers externally (e.g., website, report)?</v>
      </c>
      <c r="E78" s="99"/>
      <c r="F78" s="17">
        <v>1</v>
      </c>
    </row>
    <row r="79" spans="2:6" ht="29" x14ac:dyDescent="0.35">
      <c r="B79" s="141"/>
      <c r="C79" s="14" t="s">
        <v>66</v>
      </c>
      <c r="D79" s="14" t="str">
        <f>VLOOKUP(C79,'Data - Do not edit'!$B$11:$C$1048576,2,0)</f>
        <v xml:space="preserve">Have you estimated the quantitative benefits of hiring women (e.g., sales target achievement of men vs women) using your data, and shared the findings internally? </v>
      </c>
      <c r="E79" s="99"/>
      <c r="F79" s="17">
        <v>1</v>
      </c>
    </row>
    <row r="81" spans="2:2" x14ac:dyDescent="0.35">
      <c r="B81" s="73" t="s">
        <v>124</v>
      </c>
    </row>
    <row r="82" spans="2:2" x14ac:dyDescent="0.35">
      <c r="B82" s="46" t="s">
        <v>123</v>
      </c>
    </row>
  </sheetData>
  <sheetProtection sheet="1" objects="1" scenarios="1"/>
  <mergeCells count="31">
    <mergeCell ref="C7:D7"/>
    <mergeCell ref="B44:B47"/>
    <mergeCell ref="D33:E33"/>
    <mergeCell ref="D31:E31"/>
    <mergeCell ref="B32:C32"/>
    <mergeCell ref="B15:E15"/>
    <mergeCell ref="B16:D16"/>
    <mergeCell ref="B17:D17"/>
    <mergeCell ref="B18:D18"/>
    <mergeCell ref="B27:D27"/>
    <mergeCell ref="D32:E32"/>
    <mergeCell ref="B11:D11"/>
    <mergeCell ref="B12:D12"/>
    <mergeCell ref="B13:D13"/>
    <mergeCell ref="B31:C31"/>
    <mergeCell ref="B33:C33"/>
    <mergeCell ref="B14:D14"/>
    <mergeCell ref="B76:B79"/>
    <mergeCell ref="B48:B51"/>
    <mergeCell ref="B60:B63"/>
    <mergeCell ref="B56:B59"/>
    <mergeCell ref="B72:B75"/>
    <mergeCell ref="B21:D21"/>
    <mergeCell ref="B26:D26"/>
    <mergeCell ref="B20:D20"/>
    <mergeCell ref="B23:D23"/>
    <mergeCell ref="B24:D24"/>
    <mergeCell ref="B25:D25"/>
    <mergeCell ref="B64:B67"/>
    <mergeCell ref="B22:D22"/>
    <mergeCell ref="B19:D19"/>
  </mergeCells>
  <dataValidations count="1">
    <dataValidation type="list" allowBlank="1" showInputMessage="1" showErrorMessage="1" sqref="E16:E26" xr:uid="{3444C5DA-2FE3-4955-B221-2BFF892F71AF}">
      <formula1>"Yes,No"</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0">
        <x14:dataValidation type="list" allowBlank="1" showInputMessage="1" showErrorMessage="1" xr:uid="{047E4118-C273-47B7-88C0-59E7BFF4EC25}">
          <x14:formula1>
            <xm:f>'Data - Do not edit'!$C$28:$C$29</xm:f>
          </x14:formula1>
          <xm:sqref>E44</xm:sqref>
        </x14:dataValidation>
        <x14:dataValidation type="list" allowBlank="1" showInputMessage="1" showErrorMessage="1" xr:uid="{75616562-9E89-49B0-BEB5-9618543D1BBD}">
          <x14:formula1>
            <xm:f>'Data - Do not edit'!$C$19:$C$23</xm:f>
          </x14:formula1>
          <xm:sqref>E39</xm:sqref>
        </x14:dataValidation>
        <x14:dataValidation type="list" allowBlank="1" showInputMessage="1" showErrorMessage="1" xr:uid="{F3658B9B-4C6F-460E-AE9E-8398E31FED3E}">
          <x14:formula1>
            <xm:f>'Data - Do not edit'!$C$12:$C$16</xm:f>
          </x14:formula1>
          <xm:sqref>E38</xm:sqref>
        </x14:dataValidation>
        <x14:dataValidation type="list" allowBlank="1" showInputMessage="1" showErrorMessage="1" xr:uid="{BB1BEF3C-5D6F-470D-AEBD-65D9316BC7CB}">
          <x14:formula1>
            <xm:f>'Data - Do not edit'!$C$32:$C$33</xm:f>
          </x14:formula1>
          <xm:sqref>E45</xm:sqref>
        </x14:dataValidation>
        <x14:dataValidation type="list" allowBlank="1" showInputMessage="1" showErrorMessage="1" xr:uid="{75177899-946E-436D-9F4E-18510A495A1E}">
          <x14:formula1>
            <xm:f>'Data - Do not edit'!$C$36:$C$37</xm:f>
          </x14:formula1>
          <xm:sqref>E46</xm:sqref>
        </x14:dataValidation>
        <x14:dataValidation type="list" allowBlank="1" showInputMessage="1" showErrorMessage="1" xr:uid="{9DC35E37-B06A-4F6C-85A8-0D9D66BFC9BF}">
          <x14:formula1>
            <xm:f>'Data - Do not edit'!$C$40:$C$41</xm:f>
          </x14:formula1>
          <xm:sqref>E47</xm:sqref>
        </x14:dataValidation>
        <x14:dataValidation type="list" allowBlank="1" showInputMessage="1" showErrorMessage="1" xr:uid="{A5285D63-A840-4E56-9AF6-1A7E77423747}">
          <x14:formula1>
            <xm:f>'Data - Do not edit'!$C$44:$C$45</xm:f>
          </x14:formula1>
          <xm:sqref>E48</xm:sqref>
        </x14:dataValidation>
        <x14:dataValidation type="list" allowBlank="1" showInputMessage="1" showErrorMessage="1" xr:uid="{7ED9B1A2-9B00-4F03-B608-1CBCFAEC8570}">
          <x14:formula1>
            <xm:f>'Data - Do not edit'!$C$48:$C$49</xm:f>
          </x14:formula1>
          <xm:sqref>E49</xm:sqref>
        </x14:dataValidation>
        <x14:dataValidation type="list" allowBlank="1" showInputMessage="1" showErrorMessage="1" xr:uid="{16D02020-FEFC-4014-A9F0-49FC66B6F867}">
          <x14:formula1>
            <xm:f>'Data - Do not edit'!$C$52:$C$53</xm:f>
          </x14:formula1>
          <xm:sqref>E50</xm:sqref>
        </x14:dataValidation>
        <x14:dataValidation type="list" allowBlank="1" showInputMessage="1" showErrorMessage="1" xr:uid="{2866EA18-3B21-46F2-8FDE-9F5875A43E09}">
          <x14:formula1>
            <xm:f>'Data - Do not edit'!$C$56:$C$58</xm:f>
          </x14:formula1>
          <xm:sqref>E51</xm:sqref>
        </x14:dataValidation>
        <x14:dataValidation type="list" allowBlank="1" showInputMessage="1" showErrorMessage="1" xr:uid="{4D0101D1-2A35-47E7-AB22-BB6E685FD23A}">
          <x14:formula1>
            <xm:f>'Data - Do not edit'!$C$63:$C$64</xm:f>
          </x14:formula1>
          <xm:sqref>E56</xm:sqref>
        </x14:dataValidation>
        <x14:dataValidation type="list" allowBlank="1" showInputMessage="1" showErrorMessage="1" xr:uid="{0F610916-C172-467F-B7ED-162A45624598}">
          <x14:formula1>
            <xm:f>'Data - Do not edit'!$C$67:$C$68</xm:f>
          </x14:formula1>
          <xm:sqref>E57</xm:sqref>
        </x14:dataValidation>
        <x14:dataValidation type="list" allowBlank="1" showInputMessage="1" showErrorMessage="1" xr:uid="{6776C2AA-2AB9-40DB-A3A2-8622EA494AF0}">
          <x14:formula1>
            <xm:f>'Data - Do not edit'!$C$71:$C$72</xm:f>
          </x14:formula1>
          <xm:sqref>E58</xm:sqref>
        </x14:dataValidation>
        <x14:dataValidation type="list" allowBlank="1" showInputMessage="1" showErrorMessage="1" xr:uid="{C01CED04-BB22-4704-B509-44C70CEE58E2}">
          <x14:formula1>
            <xm:f>'Data - Do not edit'!$C$75:$C$76</xm:f>
          </x14:formula1>
          <xm:sqref>E59</xm:sqref>
        </x14:dataValidation>
        <x14:dataValidation type="list" allowBlank="1" showInputMessage="1" showErrorMessage="1" xr:uid="{2341A0F9-D043-44CC-8410-055FA30CBEB4}">
          <x14:formula1>
            <xm:f>'Data - Do not edit'!$C$79:$C$80</xm:f>
          </x14:formula1>
          <xm:sqref>E60</xm:sqref>
        </x14:dataValidation>
        <x14:dataValidation type="list" allowBlank="1" showInputMessage="1" showErrorMessage="1" xr:uid="{707818B0-4E2E-4E20-A2B4-3132C79A70EB}">
          <x14:formula1>
            <xm:f>'Data - Do not edit'!$C$83:$C$84</xm:f>
          </x14:formula1>
          <xm:sqref>E61</xm:sqref>
        </x14:dataValidation>
        <x14:dataValidation type="list" allowBlank="1" showInputMessage="1" showErrorMessage="1" xr:uid="{BF8D28E5-BB3D-4BE7-A33D-9603BD41436F}">
          <x14:formula1>
            <xm:f>'Data - Do not edit'!$C$87:$C$88</xm:f>
          </x14:formula1>
          <xm:sqref>E62</xm:sqref>
        </x14:dataValidation>
        <x14:dataValidation type="list" allowBlank="1" showInputMessage="1" showErrorMessage="1" xr:uid="{9C914D10-B855-4C21-83F1-30EA281BEBB8}">
          <x14:formula1>
            <xm:f>'Data - Do not edit'!$C$91:$C$92</xm:f>
          </x14:formula1>
          <xm:sqref>E63</xm:sqref>
        </x14:dataValidation>
        <x14:dataValidation type="list" allowBlank="1" showInputMessage="1" showErrorMessage="1" xr:uid="{34E24350-830A-468F-9AD7-AE4E04D5596A}">
          <x14:formula1>
            <xm:f>'Data - Do not edit'!$C$113:$C$114</xm:f>
          </x14:formula1>
          <xm:sqref>E72</xm:sqref>
        </x14:dataValidation>
        <x14:dataValidation type="list" allowBlank="1" showInputMessage="1" showErrorMessage="1" xr:uid="{7EB1FB6E-FE90-4941-A1EA-5198F5AFCAEC}">
          <x14:formula1>
            <xm:f>'Data - Do not edit'!$C$117:$C$118</xm:f>
          </x14:formula1>
          <xm:sqref>E73</xm:sqref>
        </x14:dataValidation>
        <x14:dataValidation type="list" allowBlank="1" showInputMessage="1" showErrorMessage="1" xr:uid="{ACCEC427-EC74-4BB6-80CE-9CC864F86461}">
          <x14:formula1>
            <xm:f>'Data - Do not edit'!$C$121:$C$122</xm:f>
          </x14:formula1>
          <xm:sqref>E74</xm:sqref>
        </x14:dataValidation>
        <x14:dataValidation type="list" allowBlank="1" showInputMessage="1" showErrorMessage="1" xr:uid="{A343E9D1-2BAD-4FF0-B95D-B8C76F28507E}">
          <x14:formula1>
            <xm:f>'Data - Do not edit'!$C$129:$C$130</xm:f>
          </x14:formula1>
          <xm:sqref>E76</xm:sqref>
        </x14:dataValidation>
        <x14:dataValidation type="list" allowBlank="1" showInputMessage="1" showErrorMessage="1" xr:uid="{AF044914-7543-4941-A57B-86B30D8F45C3}">
          <x14:formula1>
            <xm:f>'Data - Do not edit'!$C$133:$C$134</xm:f>
          </x14:formula1>
          <xm:sqref>E77</xm:sqref>
        </x14:dataValidation>
        <x14:dataValidation type="list" allowBlank="1" showInputMessage="1" showErrorMessage="1" xr:uid="{C52F065E-29D8-4931-93D8-4620E8831CD0}">
          <x14:formula1>
            <xm:f>'Data - Do not edit'!$C$137:$C$138</xm:f>
          </x14:formula1>
          <xm:sqref>E78</xm:sqref>
        </x14:dataValidation>
        <x14:dataValidation type="list" allowBlank="1" showInputMessage="1" showErrorMessage="1" xr:uid="{6D86B876-ABC1-4290-B360-4E3E9BA6FEAE}">
          <x14:formula1>
            <xm:f>'Data - Do not edit'!$C$141:$C$142</xm:f>
          </x14:formula1>
          <xm:sqref>E79</xm:sqref>
        </x14:dataValidation>
        <x14:dataValidation type="list" allowBlank="1" showInputMessage="1" showErrorMessage="1" xr:uid="{D92490A9-CFEB-4CEB-8381-CD6F99DAB0BF}">
          <x14:formula1>
            <xm:f>'Data - Do not edit'!$C$125:$C$126</xm:f>
          </x14:formula1>
          <xm:sqref>E75</xm:sqref>
        </x14:dataValidation>
        <x14:dataValidation type="list" allowBlank="1" showInputMessage="1" showErrorMessage="1" xr:uid="{475F5ED3-215B-4C46-A14E-DE4E1A94D6D0}">
          <x14:formula1>
            <xm:f>'Data - Do not edit'!$C$95:$C$96</xm:f>
          </x14:formula1>
          <xm:sqref>E64</xm:sqref>
        </x14:dataValidation>
        <x14:dataValidation type="list" allowBlank="1" showInputMessage="1" showErrorMessage="1" xr:uid="{6F054132-6C02-44C2-B2E5-5C1C62DDD22C}">
          <x14:formula1>
            <xm:f>'Data - Do not edit'!$C$99:$C$100</xm:f>
          </x14:formula1>
          <xm:sqref>E65</xm:sqref>
        </x14:dataValidation>
        <x14:dataValidation type="list" allowBlank="1" showInputMessage="1" showErrorMessage="1" xr:uid="{A8B50500-ADDD-48FE-99C4-9F58C2CE95CF}">
          <x14:formula1>
            <xm:f>'Data - Do not edit'!$C$103:$C$104</xm:f>
          </x14:formula1>
          <xm:sqref>E66</xm:sqref>
        </x14:dataValidation>
        <x14:dataValidation type="list" allowBlank="1" showInputMessage="1" showErrorMessage="1" xr:uid="{6D5067F9-4F7A-4DC3-8CE9-5B9821191491}">
          <x14:formula1>
            <xm:f>'Data - Do not edit'!$C$107:$C$108</xm:f>
          </x14:formula1>
          <xm:sqref>E67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9B3D-D169-4F2B-90FD-4FD0F868A5F2}">
  <sheetPr codeName="Sheet7"/>
  <dimension ref="B1:J53"/>
  <sheetViews>
    <sheetView zoomScaleNormal="100" workbookViewId="0">
      <pane ySplit="3" topLeftCell="A4" activePane="bottomLeft" state="frozen"/>
      <selection pane="bottomLeft"/>
    </sheetView>
  </sheetViews>
  <sheetFormatPr defaultColWidth="8.81640625" defaultRowHeight="14.5" x14ac:dyDescent="0.35"/>
  <cols>
    <col min="1" max="1" width="1.81640625" style="53" customWidth="1"/>
    <col min="2" max="2" width="19.08984375" style="53" customWidth="1"/>
    <col min="3" max="3" width="39.453125" style="53" customWidth="1"/>
    <col min="4" max="4" width="8.81640625" style="53"/>
    <col min="5" max="5" width="36.36328125" style="53" bestFit="1" customWidth="1"/>
    <col min="6" max="6" width="8.81640625" style="53"/>
    <col min="7" max="7" width="9.54296875" style="53" bestFit="1" customWidth="1"/>
    <col min="8" max="8" width="14.54296875" style="53" bestFit="1" customWidth="1"/>
    <col min="9" max="9" width="16.08984375" style="53" bestFit="1" customWidth="1"/>
    <col min="10" max="10" width="17.81640625" style="53" bestFit="1" customWidth="1"/>
    <col min="11" max="16384" width="8.81640625" style="53"/>
  </cols>
  <sheetData>
    <row r="1" spans="2:5" s="1" customFormat="1" x14ac:dyDescent="0.35"/>
    <row r="2" spans="2:5" s="1" customFormat="1" x14ac:dyDescent="0.35">
      <c r="B2" s="2" t="s">
        <v>19</v>
      </c>
    </row>
    <row r="3" spans="2:5" s="1" customFormat="1" x14ac:dyDescent="0.35"/>
    <row r="5" spans="2:5" x14ac:dyDescent="0.35">
      <c r="B5" s="53" t="s">
        <v>21</v>
      </c>
    </row>
    <row r="7" spans="2:5" x14ac:dyDescent="0.35">
      <c r="B7" s="53" t="s">
        <v>20</v>
      </c>
    </row>
    <row r="8" spans="2:5" x14ac:dyDescent="0.35">
      <c r="E8" s="76"/>
    </row>
    <row r="9" spans="2:5" x14ac:dyDescent="0.35">
      <c r="B9" s="159" t="s">
        <v>35</v>
      </c>
      <c r="C9" s="47" t="s">
        <v>118</v>
      </c>
      <c r="D9" s="78"/>
      <c r="E9" s="60"/>
    </row>
    <row r="10" spans="2:5" x14ac:dyDescent="0.35">
      <c r="B10" s="159"/>
      <c r="C10" s="39" t="s">
        <v>122</v>
      </c>
      <c r="E10" s="60"/>
    </row>
    <row r="11" spans="2:5" x14ac:dyDescent="0.35">
      <c r="B11" s="159"/>
      <c r="C11" s="38" t="s">
        <v>107</v>
      </c>
      <c r="E11" s="76"/>
    </row>
    <row r="12" spans="2:5" x14ac:dyDescent="0.35">
      <c r="E12" s="76"/>
    </row>
    <row r="13" spans="2:5" x14ac:dyDescent="0.35">
      <c r="B13" s="37" t="s">
        <v>119</v>
      </c>
      <c r="C13"/>
    </row>
    <row r="14" spans="2:5" x14ac:dyDescent="0.35">
      <c r="B14" s="160" t="s">
        <v>116</v>
      </c>
      <c r="C14" s="160"/>
      <c r="D14" s="39">
        <v>4</v>
      </c>
      <c r="E14" s="60"/>
    </row>
    <row r="15" spans="2:5" x14ac:dyDescent="0.35">
      <c r="B15" s="160" t="s">
        <v>117</v>
      </c>
      <c r="C15" s="160"/>
      <c r="D15" s="39">
        <v>1</v>
      </c>
      <c r="E15" s="60"/>
    </row>
    <row r="16" spans="2:5" x14ac:dyDescent="0.35">
      <c r="B16" s="77"/>
      <c r="C16" s="77"/>
    </row>
    <row r="17" spans="2:10" x14ac:dyDescent="0.35">
      <c r="B17" s="58" t="s">
        <v>101</v>
      </c>
    </row>
    <row r="18" spans="2:10" x14ac:dyDescent="0.35">
      <c r="B18" s="8" t="s">
        <v>16</v>
      </c>
      <c r="C18" s="8" t="s">
        <v>14</v>
      </c>
      <c r="D18" s="8" t="s">
        <v>0</v>
      </c>
      <c r="E18" s="8" t="s">
        <v>1</v>
      </c>
      <c r="F18" s="8" t="s">
        <v>2</v>
      </c>
      <c r="G18" s="8" t="s">
        <v>36</v>
      </c>
      <c r="H18" s="82" t="s">
        <v>32</v>
      </c>
      <c r="I18" s="8" t="s">
        <v>74</v>
      </c>
      <c r="J18" s="8" t="s">
        <v>53</v>
      </c>
    </row>
    <row r="19" spans="2:10" x14ac:dyDescent="0.35">
      <c r="B19" s="164" t="s">
        <v>17</v>
      </c>
      <c r="C19" s="4" t="s">
        <v>88</v>
      </c>
      <c r="D19" s="31" t="s">
        <v>37</v>
      </c>
      <c r="E19" s="48">
        <f>Questionnaire!E38</f>
        <v>0</v>
      </c>
      <c r="F19" s="42" t="str">
        <f>IF(E19='Data - Do not edit'!C12, 0, IF(E19='Data - Do not edit'!C13, 1, IF(E19='Data - Do not edit'!C14, 2, IF(E19='Data - Do not edit'!C15, 3, IF(E19='Data - Do not edit'!C16, 4, "")))))</f>
        <v/>
      </c>
      <c r="G19" s="40">
        <f>Questionnaire!F38</f>
        <v>3</v>
      </c>
      <c r="H19" s="43">
        <f>IF(E19="Not applicable","",G19*$D$14)</f>
        <v>12</v>
      </c>
      <c r="I19" s="38">
        <f>IFERROR(F19*G19,0)</f>
        <v>0</v>
      </c>
      <c r="J19" s="44">
        <f>IFERROR(I19,0)</f>
        <v>0</v>
      </c>
    </row>
    <row r="20" spans="2:10" x14ac:dyDescent="0.35">
      <c r="B20" s="164"/>
      <c r="C20" s="4" t="s">
        <v>148</v>
      </c>
      <c r="D20" s="31" t="s">
        <v>83</v>
      </c>
      <c r="E20" s="48">
        <f>Questionnaire!E39</f>
        <v>0</v>
      </c>
      <c r="F20" s="42" t="str">
        <f>IF(E20='Data - Do not edit'!C19, 0, IF(E20='Data - Do not edit'!C20, 1, IF(E20='Data - Do not edit'!C21, 2, IF(E20='Data - Do not edit'!C22, 3, IF(E20='Data - Do not edit'!C23, 4, "")))))</f>
        <v/>
      </c>
      <c r="G20" s="40">
        <f>Questionnaire!F39</f>
        <v>2</v>
      </c>
      <c r="H20" s="43">
        <f>IF(E20="Not applicable","",G20*$D$14)</f>
        <v>8</v>
      </c>
      <c r="I20" s="38">
        <f>IFERROR(F20*G20,0)</f>
        <v>0</v>
      </c>
      <c r="J20" s="44">
        <f>IFERROR(I20,0)</f>
        <v>0</v>
      </c>
    </row>
    <row r="21" spans="2:10" x14ac:dyDescent="0.35">
      <c r="B21" s="164"/>
      <c r="C21" s="161" t="s">
        <v>106</v>
      </c>
      <c r="D21" s="162"/>
      <c r="E21" s="162"/>
      <c r="F21" s="162"/>
      <c r="G21" s="163"/>
      <c r="H21" s="32">
        <f>SUM(H19:H20)</f>
        <v>20</v>
      </c>
      <c r="I21" s="12"/>
      <c r="J21" s="33">
        <f>IFERROR(SUM(J19:J20),"0")</f>
        <v>0</v>
      </c>
    </row>
    <row r="22" spans="2:10" x14ac:dyDescent="0.35">
      <c r="B22" s="164" t="s">
        <v>137</v>
      </c>
      <c r="C22" s="4" t="s">
        <v>149</v>
      </c>
      <c r="D22" s="31" t="s">
        <v>38</v>
      </c>
      <c r="E22" s="48">
        <f>Questionnaire!E44</f>
        <v>0</v>
      </c>
      <c r="F22" s="42" t="str">
        <f>IF(E22='Data - Do not edit'!C28,1,IF(E22='Data - Do not edit'!C29,0,""))</f>
        <v/>
      </c>
      <c r="G22" s="40">
        <f>Questionnaire!F44</f>
        <v>2</v>
      </c>
      <c r="H22" s="43">
        <f t="shared" ref="H22:H29" si="0">IF(E22="Not applicable","",G22*$D$15)</f>
        <v>2</v>
      </c>
      <c r="I22" s="38">
        <f t="shared" ref="I22:I51" si="1">IFERROR(F22*G22,0)</f>
        <v>0</v>
      </c>
      <c r="J22" s="44">
        <f>IFERROR(I22,0)</f>
        <v>0</v>
      </c>
    </row>
    <row r="23" spans="2:10" x14ac:dyDescent="0.35">
      <c r="B23" s="164"/>
      <c r="C23" s="4" t="s">
        <v>149</v>
      </c>
      <c r="D23" s="31" t="s">
        <v>39</v>
      </c>
      <c r="E23" s="48">
        <f>Questionnaire!E45</f>
        <v>0</v>
      </c>
      <c r="F23" s="42" t="str">
        <f>IF(E23='Data - Do not edit'!C32,1,IF(E23='Data - Do not edit'!C33,0,""))</f>
        <v/>
      </c>
      <c r="G23" s="40">
        <f>Questionnaire!F45</f>
        <v>2</v>
      </c>
      <c r="H23" s="43">
        <f t="shared" si="0"/>
        <v>2</v>
      </c>
      <c r="I23" s="38">
        <f t="shared" si="1"/>
        <v>0</v>
      </c>
      <c r="J23" s="44">
        <f>IFERROR(I23,0)</f>
        <v>0</v>
      </c>
    </row>
    <row r="24" spans="2:10" x14ac:dyDescent="0.35">
      <c r="B24" s="164"/>
      <c r="C24" s="4" t="s">
        <v>149</v>
      </c>
      <c r="D24" s="31" t="s">
        <v>40</v>
      </c>
      <c r="E24" s="48">
        <f>Questionnaire!E46</f>
        <v>0</v>
      </c>
      <c r="F24" s="42" t="str">
        <f>IF(E24='Data - Do not edit'!C36,1,IF(E24='Data - Do not edit'!C37,0,""))</f>
        <v/>
      </c>
      <c r="G24" s="40">
        <f>Questionnaire!F46</f>
        <v>2</v>
      </c>
      <c r="H24" s="43">
        <f t="shared" si="0"/>
        <v>2</v>
      </c>
      <c r="I24" s="38">
        <f t="shared" si="1"/>
        <v>0</v>
      </c>
      <c r="J24" s="44">
        <f>IFERROR(I24,0)</f>
        <v>0</v>
      </c>
    </row>
    <row r="25" spans="2:10" x14ac:dyDescent="0.35">
      <c r="B25" s="164"/>
      <c r="C25" s="4" t="s">
        <v>149</v>
      </c>
      <c r="D25" s="31" t="s">
        <v>41</v>
      </c>
      <c r="E25" s="48">
        <f>Questionnaire!E47</f>
        <v>0</v>
      </c>
      <c r="F25" s="42" t="str">
        <f>IF(E25='Data - Do not edit'!C40,1,IF(E25='Data - Do not edit'!C41,0,""))</f>
        <v/>
      </c>
      <c r="G25" s="40">
        <f>Questionnaire!F47</f>
        <v>2</v>
      </c>
      <c r="H25" s="43">
        <f t="shared" si="0"/>
        <v>2</v>
      </c>
      <c r="I25" s="38">
        <f t="shared" si="1"/>
        <v>0</v>
      </c>
      <c r="J25" s="44">
        <f>IFERROR(I25,0)</f>
        <v>0</v>
      </c>
    </row>
    <row r="26" spans="2:10" x14ac:dyDescent="0.35">
      <c r="B26" s="164"/>
      <c r="C26" s="4" t="s">
        <v>150</v>
      </c>
      <c r="D26" s="31" t="s">
        <v>42</v>
      </c>
      <c r="E26" s="48">
        <f>Questionnaire!E48</f>
        <v>0</v>
      </c>
      <c r="F26" s="42" t="str">
        <f>IF(E26='Data - Do not edit'!C44,1,IF(E26='Data - Do not edit'!C45,0,""))</f>
        <v/>
      </c>
      <c r="G26" s="40">
        <f>Questionnaire!F48</f>
        <v>1</v>
      </c>
      <c r="H26" s="43">
        <f t="shared" si="0"/>
        <v>1</v>
      </c>
      <c r="I26" s="38">
        <f t="shared" si="1"/>
        <v>0</v>
      </c>
      <c r="J26" s="44">
        <f t="shared" ref="J26:J51" si="2">IFERROR(I26,0)</f>
        <v>0</v>
      </c>
    </row>
    <row r="27" spans="2:10" x14ac:dyDescent="0.35">
      <c r="B27" s="164"/>
      <c r="C27" s="4" t="s">
        <v>150</v>
      </c>
      <c r="D27" s="31" t="s">
        <v>43</v>
      </c>
      <c r="E27" s="48">
        <f>Questionnaire!E49</f>
        <v>0</v>
      </c>
      <c r="F27" s="42" t="str">
        <f>IF(E27='Data - Do not edit'!C48,1,IF(E27='Data - Do not edit'!C49,0,""))</f>
        <v/>
      </c>
      <c r="G27" s="40">
        <f>Questionnaire!F49</f>
        <v>1</v>
      </c>
      <c r="H27" s="43">
        <f t="shared" si="0"/>
        <v>1</v>
      </c>
      <c r="I27" s="38">
        <f t="shared" si="1"/>
        <v>0</v>
      </c>
      <c r="J27" s="44">
        <f t="shared" si="2"/>
        <v>0</v>
      </c>
    </row>
    <row r="28" spans="2:10" x14ac:dyDescent="0.35">
      <c r="B28" s="164"/>
      <c r="C28" s="4" t="s">
        <v>150</v>
      </c>
      <c r="D28" s="31" t="s">
        <v>44</v>
      </c>
      <c r="E28" s="48">
        <f>Questionnaire!E50</f>
        <v>0</v>
      </c>
      <c r="F28" s="42" t="str">
        <f>IF(E28='Data - Do not edit'!C52,1,IF(E28='Data - Do not edit'!C53,0,""))</f>
        <v/>
      </c>
      <c r="G28" s="40">
        <f>Questionnaire!F50</f>
        <v>1</v>
      </c>
      <c r="H28" s="43">
        <f t="shared" si="0"/>
        <v>1</v>
      </c>
      <c r="I28" s="38">
        <f t="shared" si="1"/>
        <v>0</v>
      </c>
      <c r="J28" s="44">
        <f t="shared" si="2"/>
        <v>0</v>
      </c>
    </row>
    <row r="29" spans="2:10" x14ac:dyDescent="0.35">
      <c r="B29" s="164"/>
      <c r="C29" s="4" t="s">
        <v>150</v>
      </c>
      <c r="D29" s="31" t="s">
        <v>62</v>
      </c>
      <c r="E29" s="48">
        <f>Questionnaire!E51</f>
        <v>0</v>
      </c>
      <c r="F29" s="42" t="str">
        <f>IF(E29='Data - Do not edit'!C56,"",IF(E29='Data - Do not edit'!C57,1,IF(E29='Data - Do not edit'!C58,0,"")))</f>
        <v/>
      </c>
      <c r="G29" s="40">
        <f>Questionnaire!F51</f>
        <v>1</v>
      </c>
      <c r="H29" s="43">
        <f t="shared" si="0"/>
        <v>1</v>
      </c>
      <c r="I29" s="38">
        <f t="shared" si="1"/>
        <v>0</v>
      </c>
      <c r="J29" s="44">
        <f t="shared" si="2"/>
        <v>0</v>
      </c>
    </row>
    <row r="30" spans="2:10" x14ac:dyDescent="0.35">
      <c r="B30" s="164"/>
      <c r="C30" s="161" t="s">
        <v>106</v>
      </c>
      <c r="D30" s="162"/>
      <c r="E30" s="162"/>
      <c r="F30" s="162"/>
      <c r="G30" s="163"/>
      <c r="H30" s="32">
        <f>SUM(H22:H29)</f>
        <v>12</v>
      </c>
      <c r="I30" s="12"/>
      <c r="J30" s="36">
        <f>IFERROR(SUM(J22:J29),"0")</f>
        <v>0</v>
      </c>
    </row>
    <row r="31" spans="2:10" x14ac:dyDescent="0.35">
      <c r="B31" s="164" t="s">
        <v>138</v>
      </c>
      <c r="C31" s="4" t="s">
        <v>133</v>
      </c>
      <c r="D31" s="31" t="s">
        <v>45</v>
      </c>
      <c r="E31" s="48">
        <f>Questionnaire!E56</f>
        <v>0</v>
      </c>
      <c r="F31" s="42" t="str">
        <f>IF(E31='Data - Do not edit'!C63,1,IF(E31='Data - Do not edit'!C64,0,""))</f>
        <v/>
      </c>
      <c r="G31" s="41">
        <f>Questionnaire!F56</f>
        <v>1</v>
      </c>
      <c r="H31" s="43">
        <f t="shared" ref="H31:H34" si="3">IF(E31="Not applicable","",G31*$D$15)</f>
        <v>1</v>
      </c>
      <c r="I31" s="38">
        <f t="shared" si="1"/>
        <v>0</v>
      </c>
      <c r="J31" s="44">
        <f t="shared" si="2"/>
        <v>0</v>
      </c>
    </row>
    <row r="32" spans="2:10" x14ac:dyDescent="0.35">
      <c r="B32" s="164"/>
      <c r="C32" s="4" t="s">
        <v>133</v>
      </c>
      <c r="D32" s="31" t="s">
        <v>46</v>
      </c>
      <c r="E32" s="48">
        <f>Questionnaire!E57</f>
        <v>0</v>
      </c>
      <c r="F32" s="42" t="str">
        <f>IF(E32='Data - Do not edit'!C67,1,IF(E32='Data - Do not edit'!C68,0,""))</f>
        <v/>
      </c>
      <c r="G32" s="41">
        <f>Questionnaire!F57</f>
        <v>1</v>
      </c>
      <c r="H32" s="43">
        <f t="shared" si="3"/>
        <v>1</v>
      </c>
      <c r="I32" s="38">
        <f t="shared" si="1"/>
        <v>0</v>
      </c>
      <c r="J32" s="44">
        <f t="shared" si="2"/>
        <v>0</v>
      </c>
    </row>
    <row r="33" spans="2:10" x14ac:dyDescent="0.35">
      <c r="B33" s="164"/>
      <c r="C33" s="4" t="s">
        <v>133</v>
      </c>
      <c r="D33" s="31" t="s">
        <v>47</v>
      </c>
      <c r="E33" s="48">
        <f>Questionnaire!E58</f>
        <v>0</v>
      </c>
      <c r="F33" s="42" t="str">
        <f>IF(E33='Data - Do not edit'!C71,1,IF(E33='Data - Do not edit'!C72,0,""))</f>
        <v/>
      </c>
      <c r="G33" s="41">
        <f>Questionnaire!F58</f>
        <v>1</v>
      </c>
      <c r="H33" s="43">
        <f t="shared" si="3"/>
        <v>1</v>
      </c>
      <c r="I33" s="38">
        <f t="shared" si="1"/>
        <v>0</v>
      </c>
      <c r="J33" s="44">
        <f t="shared" si="2"/>
        <v>0</v>
      </c>
    </row>
    <row r="34" spans="2:10" x14ac:dyDescent="0.35">
      <c r="B34" s="164"/>
      <c r="C34" s="4" t="s">
        <v>133</v>
      </c>
      <c r="D34" s="31" t="s">
        <v>48</v>
      </c>
      <c r="E34" s="48">
        <f>Questionnaire!E59</f>
        <v>0</v>
      </c>
      <c r="F34" s="42" t="str">
        <f>IF(E34='Data - Do not edit'!C75,1,IF(E34='Data - Do not edit'!C76,0,""))</f>
        <v/>
      </c>
      <c r="G34" s="41">
        <f>Questionnaire!F59</f>
        <v>1</v>
      </c>
      <c r="H34" s="43">
        <f t="shared" si="3"/>
        <v>1</v>
      </c>
      <c r="I34" s="38">
        <f t="shared" si="1"/>
        <v>0</v>
      </c>
      <c r="J34" s="44">
        <f t="shared" si="2"/>
        <v>0</v>
      </c>
    </row>
    <row r="35" spans="2:10" x14ac:dyDescent="0.35">
      <c r="B35" s="164"/>
      <c r="C35" s="4" t="s">
        <v>152</v>
      </c>
      <c r="D35" s="31" t="s">
        <v>49</v>
      </c>
      <c r="E35" s="48">
        <f>Questionnaire!E60</f>
        <v>0</v>
      </c>
      <c r="F35" s="42" t="str">
        <f>IF(E35='Data - Do not edit'!C79,1,IF(E35='Data - Do not edit'!C80,0,""))</f>
        <v/>
      </c>
      <c r="G35" s="41">
        <f>Questionnaire!F60</f>
        <v>1</v>
      </c>
      <c r="H35" s="43">
        <f>IF(E35="Not applicable","",G35*$D$15)</f>
        <v>1</v>
      </c>
      <c r="I35" s="38">
        <f>IFERROR(F35*G35,0)</f>
        <v>0</v>
      </c>
      <c r="J35" s="44">
        <f>IFERROR(I35,0)</f>
        <v>0</v>
      </c>
    </row>
    <row r="36" spans="2:10" x14ac:dyDescent="0.35">
      <c r="B36" s="164"/>
      <c r="C36" s="4" t="s">
        <v>152</v>
      </c>
      <c r="D36" s="31" t="s">
        <v>50</v>
      </c>
      <c r="E36" s="48">
        <f>Questionnaire!E61</f>
        <v>0</v>
      </c>
      <c r="F36" s="42" t="str">
        <f>IF(E36='Data - Do not edit'!C83,1,IF(E36='Data - Do not edit'!C84,0,""))</f>
        <v/>
      </c>
      <c r="G36" s="41">
        <f>Questionnaire!F61</f>
        <v>1</v>
      </c>
      <c r="H36" s="43">
        <f>IF(E36="Not applicable","",G36*$D$15)</f>
        <v>1</v>
      </c>
      <c r="I36" s="38">
        <f>IFERROR(F36*G36,0)</f>
        <v>0</v>
      </c>
      <c r="J36" s="44">
        <f>IFERROR(I36,0)</f>
        <v>0</v>
      </c>
    </row>
    <row r="37" spans="2:10" x14ac:dyDescent="0.35">
      <c r="B37" s="164"/>
      <c r="C37" s="4" t="s">
        <v>152</v>
      </c>
      <c r="D37" s="31" t="s">
        <v>51</v>
      </c>
      <c r="E37" s="48">
        <f>Questionnaire!E62</f>
        <v>0</v>
      </c>
      <c r="F37" s="42" t="str">
        <f>IF(E37='Data - Do not edit'!C87,1,IF(E37='Data - Do not edit'!C88,0,""))</f>
        <v/>
      </c>
      <c r="G37" s="41">
        <f>Questionnaire!F62</f>
        <v>1</v>
      </c>
      <c r="H37" s="43">
        <f>IF(E37="Not applicable","",G37*$D$15)</f>
        <v>1</v>
      </c>
      <c r="I37" s="38">
        <f>IFERROR(F37*G37,0)</f>
        <v>0</v>
      </c>
      <c r="J37" s="44">
        <f>IFERROR(I37,0)</f>
        <v>0</v>
      </c>
    </row>
    <row r="38" spans="2:10" x14ac:dyDescent="0.35">
      <c r="B38" s="164"/>
      <c r="C38" s="4" t="s">
        <v>152</v>
      </c>
      <c r="D38" s="31" t="s">
        <v>52</v>
      </c>
      <c r="E38" s="48">
        <f>Questionnaire!E63</f>
        <v>0</v>
      </c>
      <c r="F38" s="42" t="str">
        <f>IF(E38='Data - Do not edit'!C91,1,IF(E38='Data - Do not edit'!C92,0,""))</f>
        <v/>
      </c>
      <c r="G38" s="41">
        <f>Questionnaire!F63</f>
        <v>1</v>
      </c>
      <c r="H38" s="43">
        <f>IF(E38="Not applicable","",G38*$D$15)</f>
        <v>1</v>
      </c>
      <c r="I38" s="38">
        <f>IFERROR(F38*G38,0)</f>
        <v>0</v>
      </c>
      <c r="J38" s="44">
        <f>IFERROR(I38,0)</f>
        <v>0</v>
      </c>
    </row>
    <row r="39" spans="2:10" x14ac:dyDescent="0.35">
      <c r="B39" s="164"/>
      <c r="C39" s="89" t="s">
        <v>153</v>
      </c>
      <c r="D39" s="90" t="s">
        <v>155</v>
      </c>
      <c r="E39" s="48">
        <f>Questionnaire!E64</f>
        <v>0</v>
      </c>
      <c r="F39" s="42" t="str">
        <f>IF(E39='Data - Do not edit'!C95,1,IF(E39='Data - Do not edit'!C96,0,""))</f>
        <v/>
      </c>
      <c r="G39" s="41">
        <f>Questionnaire!F64</f>
        <v>1</v>
      </c>
      <c r="H39" s="43">
        <f t="shared" ref="H39:H42" si="4">IF(E39="Not applicable","",G39*$D$15)</f>
        <v>1</v>
      </c>
      <c r="I39" s="38">
        <f t="shared" ref="I39:I42" si="5">IFERROR(F39*G39,0)</f>
        <v>0</v>
      </c>
      <c r="J39" s="44">
        <f t="shared" ref="J39:J42" si="6">IFERROR(I39,0)</f>
        <v>0</v>
      </c>
    </row>
    <row r="40" spans="2:10" x14ac:dyDescent="0.35">
      <c r="B40" s="164"/>
      <c r="C40" s="89" t="s">
        <v>153</v>
      </c>
      <c r="D40" s="90" t="s">
        <v>156</v>
      </c>
      <c r="E40" s="48">
        <f>Questionnaire!E65</f>
        <v>0</v>
      </c>
      <c r="F40" s="42" t="str">
        <f>IF(E40='Data - Do not edit'!C99,1,IF(E40='Data - Do not edit'!C100,0,""))</f>
        <v/>
      </c>
      <c r="G40" s="41">
        <f>Questionnaire!F65</f>
        <v>1</v>
      </c>
      <c r="H40" s="43">
        <f t="shared" si="4"/>
        <v>1</v>
      </c>
      <c r="I40" s="38">
        <f t="shared" si="5"/>
        <v>0</v>
      </c>
      <c r="J40" s="44">
        <f t="shared" si="6"/>
        <v>0</v>
      </c>
    </row>
    <row r="41" spans="2:10" x14ac:dyDescent="0.35">
      <c r="B41" s="164"/>
      <c r="C41" s="89" t="s">
        <v>153</v>
      </c>
      <c r="D41" s="90" t="s">
        <v>157</v>
      </c>
      <c r="E41" s="48">
        <f>Questionnaire!E66</f>
        <v>0</v>
      </c>
      <c r="F41" s="42" t="str">
        <f>IF(E41='Data - Do not edit'!C103,1,IF(E41='Data - Do not edit'!C104,0,""))</f>
        <v/>
      </c>
      <c r="G41" s="41">
        <f>Questionnaire!F66</f>
        <v>1</v>
      </c>
      <c r="H41" s="43">
        <f t="shared" si="4"/>
        <v>1</v>
      </c>
      <c r="I41" s="38">
        <f t="shared" si="5"/>
        <v>0</v>
      </c>
      <c r="J41" s="44">
        <f t="shared" si="6"/>
        <v>0</v>
      </c>
    </row>
    <row r="42" spans="2:10" x14ac:dyDescent="0.35">
      <c r="B42" s="164"/>
      <c r="C42" s="89" t="s">
        <v>153</v>
      </c>
      <c r="D42" s="90" t="s">
        <v>158</v>
      </c>
      <c r="E42" s="48">
        <f>Questionnaire!E67</f>
        <v>0</v>
      </c>
      <c r="F42" s="42" t="str">
        <f>IF(E42='Data - Do not edit'!C107,1,IF(E42='Data - Do not edit'!C108,0,""))</f>
        <v/>
      </c>
      <c r="G42" s="41">
        <f>Questionnaire!F67</f>
        <v>1</v>
      </c>
      <c r="H42" s="43">
        <f t="shared" si="4"/>
        <v>1</v>
      </c>
      <c r="I42" s="38">
        <f t="shared" si="5"/>
        <v>0</v>
      </c>
      <c r="J42" s="44">
        <f t="shared" si="6"/>
        <v>0</v>
      </c>
    </row>
    <row r="43" spans="2:10" x14ac:dyDescent="0.35">
      <c r="B43" s="164"/>
      <c r="C43" s="161" t="s">
        <v>106</v>
      </c>
      <c r="D43" s="162"/>
      <c r="E43" s="162"/>
      <c r="F43" s="162"/>
      <c r="G43" s="163"/>
      <c r="H43" s="34">
        <f>SUM(H31:H42)</f>
        <v>12</v>
      </c>
      <c r="I43" s="12"/>
      <c r="J43" s="34">
        <f>IFERROR(SUM(J31:J42),0)</f>
        <v>0</v>
      </c>
    </row>
    <row r="44" spans="2:10" x14ac:dyDescent="0.35">
      <c r="B44" s="165" t="s">
        <v>139</v>
      </c>
      <c r="C44" s="5" t="s">
        <v>89</v>
      </c>
      <c r="D44" s="31" t="s">
        <v>58</v>
      </c>
      <c r="E44" s="48">
        <f>Questionnaire!E72</f>
        <v>0</v>
      </c>
      <c r="F44" s="42" t="str">
        <f>IF(E44='Data - Do not edit'!C113,1,IF(E44='Data - Do not edit'!C114,0,""))</f>
        <v/>
      </c>
      <c r="G44" s="41">
        <f>Questionnaire!F72</f>
        <v>2</v>
      </c>
      <c r="H44" s="43">
        <f t="shared" ref="H44:H51" si="7">IF(E44="Not applicable","",G44*$D$15)</f>
        <v>2</v>
      </c>
      <c r="I44" s="38">
        <f t="shared" si="1"/>
        <v>0</v>
      </c>
      <c r="J44" s="44">
        <f t="shared" si="2"/>
        <v>0</v>
      </c>
    </row>
    <row r="45" spans="2:10" x14ac:dyDescent="0.35">
      <c r="B45" s="166"/>
      <c r="C45" s="5" t="s">
        <v>89</v>
      </c>
      <c r="D45" s="31" t="s">
        <v>59</v>
      </c>
      <c r="E45" s="48">
        <f>Questionnaire!E73</f>
        <v>0</v>
      </c>
      <c r="F45" s="42" t="str">
        <f>IF(E45='Data - Do not edit'!C117,1,IF(E45='Data - Do not edit'!C118,0,""))</f>
        <v/>
      </c>
      <c r="G45" s="41">
        <f>Questionnaire!F73</f>
        <v>2</v>
      </c>
      <c r="H45" s="43">
        <f t="shared" si="7"/>
        <v>2</v>
      </c>
      <c r="I45" s="38">
        <f t="shared" si="1"/>
        <v>0</v>
      </c>
      <c r="J45" s="44">
        <f t="shared" si="2"/>
        <v>0</v>
      </c>
    </row>
    <row r="46" spans="2:10" x14ac:dyDescent="0.35">
      <c r="B46" s="166"/>
      <c r="C46" s="5" t="s">
        <v>89</v>
      </c>
      <c r="D46" s="31" t="s">
        <v>63</v>
      </c>
      <c r="E46" s="48">
        <f>Questionnaire!E74</f>
        <v>0</v>
      </c>
      <c r="F46" s="42" t="str">
        <f>IF(E46='Data - Do not edit'!C121,1,IF(E46='Data - Do not edit'!C122,0,""))</f>
        <v/>
      </c>
      <c r="G46" s="41">
        <f>Questionnaire!F74</f>
        <v>2</v>
      </c>
      <c r="H46" s="43">
        <f t="shared" si="7"/>
        <v>2</v>
      </c>
      <c r="I46" s="38">
        <f t="shared" si="1"/>
        <v>0</v>
      </c>
      <c r="J46" s="44">
        <f t="shared" si="2"/>
        <v>0</v>
      </c>
    </row>
    <row r="47" spans="2:10" x14ac:dyDescent="0.35">
      <c r="B47" s="166"/>
      <c r="C47" s="5" t="s">
        <v>89</v>
      </c>
      <c r="D47" s="31" t="s">
        <v>64</v>
      </c>
      <c r="E47" s="48">
        <f>Questionnaire!E75</f>
        <v>0</v>
      </c>
      <c r="F47" s="42" t="str">
        <f>IF(E47='Data - Do not edit'!C125,1,IF(E47='Data - Do not edit'!C126,0,""))</f>
        <v/>
      </c>
      <c r="G47" s="41">
        <f>Questionnaire!F75</f>
        <v>2</v>
      </c>
      <c r="H47" s="43">
        <f t="shared" si="7"/>
        <v>2</v>
      </c>
      <c r="I47" s="38">
        <f t="shared" si="1"/>
        <v>0</v>
      </c>
      <c r="J47" s="44">
        <f t="shared" si="2"/>
        <v>0</v>
      </c>
    </row>
    <row r="48" spans="2:10" x14ac:dyDescent="0.35">
      <c r="B48" s="166"/>
      <c r="C48" s="5" t="s">
        <v>57</v>
      </c>
      <c r="D48" s="31" t="s">
        <v>60</v>
      </c>
      <c r="E48" s="48">
        <f>Questionnaire!E76</f>
        <v>0</v>
      </c>
      <c r="F48" s="42" t="str">
        <f>IF(E48='Data - Do not edit'!C129,1,IF(E48='Data - Do not edit'!C130,0,""))</f>
        <v/>
      </c>
      <c r="G48" s="41">
        <f>Questionnaire!F76</f>
        <v>1</v>
      </c>
      <c r="H48" s="43">
        <f t="shared" si="7"/>
        <v>1</v>
      </c>
      <c r="I48" s="38">
        <f t="shared" si="1"/>
        <v>0</v>
      </c>
      <c r="J48" s="44">
        <f t="shared" si="2"/>
        <v>0</v>
      </c>
    </row>
    <row r="49" spans="2:10" x14ac:dyDescent="0.35">
      <c r="B49" s="166"/>
      <c r="C49" s="5" t="s">
        <v>57</v>
      </c>
      <c r="D49" s="31" t="s">
        <v>61</v>
      </c>
      <c r="E49" s="48">
        <f>Questionnaire!E77</f>
        <v>0</v>
      </c>
      <c r="F49" s="42" t="str">
        <f>IF(E49='Data - Do not edit'!C133,1,IF(E49='Data - Do not edit'!C134,0,""))</f>
        <v/>
      </c>
      <c r="G49" s="41">
        <f>Questionnaire!F77</f>
        <v>1</v>
      </c>
      <c r="H49" s="43">
        <f t="shared" si="7"/>
        <v>1</v>
      </c>
      <c r="I49" s="38">
        <f t="shared" si="1"/>
        <v>0</v>
      </c>
      <c r="J49" s="44">
        <f t="shared" si="2"/>
        <v>0</v>
      </c>
    </row>
    <row r="50" spans="2:10" x14ac:dyDescent="0.35">
      <c r="B50" s="166"/>
      <c r="C50" s="5" t="s">
        <v>57</v>
      </c>
      <c r="D50" s="31" t="s">
        <v>65</v>
      </c>
      <c r="E50" s="48">
        <f>Questionnaire!E78</f>
        <v>0</v>
      </c>
      <c r="F50" s="42" t="str">
        <f>IF(E50='Data - Do not edit'!C137,1,IF(E50='Data - Do not edit'!C138,0,""))</f>
        <v/>
      </c>
      <c r="G50" s="41">
        <f>Questionnaire!F78</f>
        <v>1</v>
      </c>
      <c r="H50" s="43">
        <f t="shared" si="7"/>
        <v>1</v>
      </c>
      <c r="I50" s="38">
        <f t="shared" si="1"/>
        <v>0</v>
      </c>
      <c r="J50" s="44">
        <f t="shared" si="2"/>
        <v>0</v>
      </c>
    </row>
    <row r="51" spans="2:10" x14ac:dyDescent="0.35">
      <c r="B51" s="166"/>
      <c r="C51" s="5" t="s">
        <v>57</v>
      </c>
      <c r="D51" s="31" t="s">
        <v>66</v>
      </c>
      <c r="E51" s="48">
        <f>Questionnaire!E79</f>
        <v>0</v>
      </c>
      <c r="F51" s="42" t="str">
        <f>IF(E51='Data - Do not edit'!C141,1,IF(E51='Data - Do not edit'!C142,0,""))</f>
        <v/>
      </c>
      <c r="G51" s="41">
        <f>Questionnaire!F79</f>
        <v>1</v>
      </c>
      <c r="H51" s="43">
        <f t="shared" si="7"/>
        <v>1</v>
      </c>
      <c r="I51" s="38">
        <f t="shared" si="1"/>
        <v>0</v>
      </c>
      <c r="J51" s="44">
        <f t="shared" si="2"/>
        <v>0</v>
      </c>
    </row>
    <row r="52" spans="2:10" x14ac:dyDescent="0.35">
      <c r="B52" s="167"/>
      <c r="C52" s="161" t="s">
        <v>106</v>
      </c>
      <c r="D52" s="162"/>
      <c r="E52" s="162"/>
      <c r="F52" s="162"/>
      <c r="G52" s="163"/>
      <c r="H52" s="34">
        <f>SUM(H44:H51)</f>
        <v>12</v>
      </c>
      <c r="I52" s="12"/>
      <c r="J52" s="34">
        <f>IFERROR(SUM(J44:J51),"0")</f>
        <v>0</v>
      </c>
    </row>
    <row r="53" spans="2:10" x14ac:dyDescent="0.35">
      <c r="B53" s="161" t="s">
        <v>105</v>
      </c>
      <c r="C53" s="162"/>
      <c r="D53" s="162"/>
      <c r="E53" s="162"/>
      <c r="F53" s="162"/>
      <c r="G53" s="163"/>
      <c r="H53" s="34">
        <f>H43+H30+H21+H52</f>
        <v>56</v>
      </c>
      <c r="I53" s="12"/>
      <c r="J53" s="34">
        <f>IFERROR(J21+J30+J43+J52,"0")</f>
        <v>0</v>
      </c>
    </row>
  </sheetData>
  <sheetProtection sheet="1" objects="1" scenarios="1"/>
  <mergeCells count="12">
    <mergeCell ref="B9:B11"/>
    <mergeCell ref="B14:C14"/>
    <mergeCell ref="B53:G53"/>
    <mergeCell ref="B19:B21"/>
    <mergeCell ref="B22:B30"/>
    <mergeCell ref="B31:B43"/>
    <mergeCell ref="B44:B52"/>
    <mergeCell ref="C21:G21"/>
    <mergeCell ref="C30:G30"/>
    <mergeCell ref="C43:G43"/>
    <mergeCell ref="C52:G52"/>
    <mergeCell ref="B15:C15"/>
  </mergeCells>
  <pageMargins left="0.7" right="0.7" top="0.75" bottom="0.75" header="0.3" footer="0.3"/>
  <ignoredErrors>
    <ignoredError sqref="H3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C6808-1975-4C73-89DE-6AF06157A0AC}">
  <sheetPr codeName="Sheet8"/>
  <dimension ref="A1:D142"/>
  <sheetViews>
    <sheetView workbookViewId="0">
      <pane ySplit="3" topLeftCell="A4" activePane="bottomLeft" state="frozen"/>
      <selection pane="bottomLeft"/>
    </sheetView>
  </sheetViews>
  <sheetFormatPr defaultColWidth="8.81640625" defaultRowHeight="14.5" x14ac:dyDescent="0.35"/>
  <cols>
    <col min="1" max="1" width="1.81640625" style="46" customWidth="1"/>
    <col min="2" max="2" width="8.81640625" style="78"/>
    <col min="3" max="3" width="77.453125" style="78" customWidth="1"/>
    <col min="4" max="16384" width="8.81640625" style="78"/>
  </cols>
  <sheetData>
    <row r="1" spans="2:4" s="1" customFormat="1" x14ac:dyDescent="0.35"/>
    <row r="2" spans="2:4" s="1" customFormat="1" x14ac:dyDescent="0.35">
      <c r="B2" s="2" t="s">
        <v>22</v>
      </c>
    </row>
    <row r="3" spans="2:4" s="1" customFormat="1" x14ac:dyDescent="0.35"/>
    <row r="4" spans="2:4" s="53" customFormat="1" x14ac:dyDescent="0.35"/>
    <row r="5" spans="2:4" s="53" customFormat="1" x14ac:dyDescent="0.35">
      <c r="B5" s="53" t="s">
        <v>23</v>
      </c>
    </row>
    <row r="6" spans="2:4" s="53" customFormat="1" x14ac:dyDescent="0.35"/>
    <row r="7" spans="2:4" s="53" customFormat="1" x14ac:dyDescent="0.35">
      <c r="B7" s="79" t="s">
        <v>97</v>
      </c>
    </row>
    <row r="8" spans="2:4" s="46" customFormat="1" x14ac:dyDescent="0.35"/>
    <row r="9" spans="2:4" x14ac:dyDescent="0.35">
      <c r="B9" s="78" t="s">
        <v>67</v>
      </c>
    </row>
    <row r="11" spans="2:4" x14ac:dyDescent="0.35">
      <c r="B11" s="80" t="s">
        <v>37</v>
      </c>
      <c r="C11" s="78" t="s">
        <v>134</v>
      </c>
      <c r="D11" s="75"/>
    </row>
    <row r="12" spans="2:4" x14ac:dyDescent="0.35">
      <c r="B12" s="80" t="s">
        <v>4</v>
      </c>
      <c r="C12" s="78" t="s">
        <v>159</v>
      </c>
    </row>
    <row r="13" spans="2:4" x14ac:dyDescent="0.35">
      <c r="B13" s="80" t="s">
        <v>5</v>
      </c>
      <c r="C13" s="78" t="s">
        <v>111</v>
      </c>
    </row>
    <row r="14" spans="2:4" x14ac:dyDescent="0.35">
      <c r="B14" s="80" t="s">
        <v>84</v>
      </c>
      <c r="C14" s="78" t="s">
        <v>160</v>
      </c>
    </row>
    <row r="15" spans="2:4" x14ac:dyDescent="0.35">
      <c r="B15" s="80" t="s">
        <v>85</v>
      </c>
      <c r="C15" s="78" t="s">
        <v>161</v>
      </c>
    </row>
    <row r="16" spans="2:4" x14ac:dyDescent="0.35">
      <c r="B16" s="80" t="s">
        <v>95</v>
      </c>
      <c r="C16" s="78" t="s">
        <v>162</v>
      </c>
    </row>
    <row r="17" spans="2:4" x14ac:dyDescent="0.35">
      <c r="B17" s="80"/>
    </row>
    <row r="18" spans="2:4" x14ac:dyDescent="0.35">
      <c r="B18" s="80" t="s">
        <v>83</v>
      </c>
      <c r="C18" s="78" t="s">
        <v>163</v>
      </c>
      <c r="D18" s="75"/>
    </row>
    <row r="19" spans="2:4" x14ac:dyDescent="0.35">
      <c r="B19" s="80" t="s">
        <v>4</v>
      </c>
      <c r="C19" s="78" t="s">
        <v>99</v>
      </c>
    </row>
    <row r="20" spans="2:4" x14ac:dyDescent="0.35">
      <c r="B20" s="80" t="s">
        <v>5</v>
      </c>
      <c r="C20" s="78" t="s">
        <v>98</v>
      </c>
    </row>
    <row r="21" spans="2:4" x14ac:dyDescent="0.35">
      <c r="B21" s="80" t="s">
        <v>84</v>
      </c>
      <c r="C21" s="78" t="s">
        <v>111</v>
      </c>
    </row>
    <row r="22" spans="2:4" x14ac:dyDescent="0.35">
      <c r="B22" s="80" t="s">
        <v>85</v>
      </c>
      <c r="C22" s="78" t="s">
        <v>109</v>
      </c>
    </row>
    <row r="23" spans="2:4" x14ac:dyDescent="0.35">
      <c r="B23" s="80" t="s">
        <v>95</v>
      </c>
      <c r="C23" s="78" t="s">
        <v>108</v>
      </c>
    </row>
    <row r="24" spans="2:4" x14ac:dyDescent="0.35">
      <c r="B24" s="80"/>
    </row>
    <row r="25" spans="2:4" x14ac:dyDescent="0.35">
      <c r="B25" s="78" t="s">
        <v>164</v>
      </c>
    </row>
    <row r="27" spans="2:4" ht="43.5" x14ac:dyDescent="0.35">
      <c r="B27" s="80" t="s">
        <v>38</v>
      </c>
      <c r="C27" s="91" t="s">
        <v>165</v>
      </c>
      <c r="D27" s="75"/>
    </row>
    <row r="28" spans="2:4" x14ac:dyDescent="0.35">
      <c r="B28" s="80" t="s">
        <v>4</v>
      </c>
      <c r="C28" s="78" t="s">
        <v>6</v>
      </c>
    </row>
    <row r="29" spans="2:4" x14ac:dyDescent="0.35">
      <c r="B29" s="80" t="s">
        <v>5</v>
      </c>
      <c r="C29" s="78" t="s">
        <v>7</v>
      </c>
    </row>
    <row r="30" spans="2:4" x14ac:dyDescent="0.35">
      <c r="B30" s="80"/>
    </row>
    <row r="31" spans="2:4" ht="43.5" x14ac:dyDescent="0.35">
      <c r="B31" s="80" t="s">
        <v>39</v>
      </c>
      <c r="C31" s="91" t="s">
        <v>166</v>
      </c>
    </row>
    <row r="32" spans="2:4" x14ac:dyDescent="0.35">
      <c r="B32" s="80" t="s">
        <v>4</v>
      </c>
      <c r="C32" s="78" t="s">
        <v>6</v>
      </c>
    </row>
    <row r="33" spans="2:3" x14ac:dyDescent="0.35">
      <c r="B33" s="80" t="s">
        <v>5</v>
      </c>
      <c r="C33" s="78" t="s">
        <v>7</v>
      </c>
    </row>
    <row r="34" spans="2:3" x14ac:dyDescent="0.35">
      <c r="B34" s="80"/>
    </row>
    <row r="35" spans="2:3" x14ac:dyDescent="0.35">
      <c r="B35" s="80" t="s">
        <v>40</v>
      </c>
      <c r="C35" s="78" t="s">
        <v>167</v>
      </c>
    </row>
    <row r="36" spans="2:3" x14ac:dyDescent="0.35">
      <c r="B36" s="80" t="s">
        <v>4</v>
      </c>
      <c r="C36" s="78" t="s">
        <v>6</v>
      </c>
    </row>
    <row r="37" spans="2:3" x14ac:dyDescent="0.35">
      <c r="B37" s="80" t="s">
        <v>5</v>
      </c>
      <c r="C37" s="78" t="s">
        <v>7</v>
      </c>
    </row>
    <row r="38" spans="2:3" x14ac:dyDescent="0.35">
      <c r="B38" s="80"/>
    </row>
    <row r="39" spans="2:3" x14ac:dyDescent="0.35">
      <c r="B39" s="80" t="s">
        <v>41</v>
      </c>
      <c r="C39" s="78" t="s">
        <v>168</v>
      </c>
    </row>
    <row r="40" spans="2:3" x14ac:dyDescent="0.35">
      <c r="B40" s="80" t="s">
        <v>4</v>
      </c>
      <c r="C40" s="78" t="s">
        <v>6</v>
      </c>
    </row>
    <row r="41" spans="2:3" x14ac:dyDescent="0.35">
      <c r="B41" s="80" t="s">
        <v>5</v>
      </c>
      <c r="C41" s="78" t="s">
        <v>7</v>
      </c>
    </row>
    <row r="43" spans="2:3" x14ac:dyDescent="0.35">
      <c r="B43" s="81" t="s">
        <v>42</v>
      </c>
      <c r="C43" s="78" t="s">
        <v>169</v>
      </c>
    </row>
    <row r="44" spans="2:3" x14ac:dyDescent="0.35">
      <c r="B44" s="80" t="s">
        <v>4</v>
      </c>
      <c r="C44" s="78" t="s">
        <v>6</v>
      </c>
    </row>
    <row r="45" spans="2:3" x14ac:dyDescent="0.35">
      <c r="B45" s="80" t="s">
        <v>5</v>
      </c>
      <c r="C45" s="78" t="s">
        <v>7</v>
      </c>
    </row>
    <row r="46" spans="2:3" x14ac:dyDescent="0.35">
      <c r="B46" s="80"/>
    </row>
    <row r="47" spans="2:3" x14ac:dyDescent="0.35">
      <c r="B47" s="81" t="s">
        <v>43</v>
      </c>
      <c r="C47" s="78" t="s">
        <v>203</v>
      </c>
    </row>
    <row r="48" spans="2:3" x14ac:dyDescent="0.35">
      <c r="B48" s="80" t="s">
        <v>4</v>
      </c>
      <c r="C48" s="78" t="s">
        <v>6</v>
      </c>
    </row>
    <row r="49" spans="2:3" x14ac:dyDescent="0.35">
      <c r="B49" s="80" t="s">
        <v>5</v>
      </c>
      <c r="C49" s="78" t="s">
        <v>7</v>
      </c>
    </row>
    <row r="51" spans="2:3" x14ac:dyDescent="0.35">
      <c r="B51" s="81" t="s">
        <v>44</v>
      </c>
      <c r="C51" s="78" t="s">
        <v>170</v>
      </c>
    </row>
    <row r="52" spans="2:3" x14ac:dyDescent="0.35">
      <c r="B52" s="80" t="s">
        <v>4</v>
      </c>
      <c r="C52" s="78" t="s">
        <v>6</v>
      </c>
    </row>
    <row r="53" spans="2:3" x14ac:dyDescent="0.35">
      <c r="B53" s="80" t="s">
        <v>5</v>
      </c>
      <c r="C53" s="78" t="s">
        <v>7</v>
      </c>
    </row>
    <row r="55" spans="2:3" x14ac:dyDescent="0.35">
      <c r="B55" s="81" t="s">
        <v>62</v>
      </c>
      <c r="C55" s="78" t="s">
        <v>171</v>
      </c>
    </row>
    <row r="56" spans="2:3" x14ac:dyDescent="0.35">
      <c r="B56" s="80" t="s">
        <v>4</v>
      </c>
      <c r="C56" s="78" t="s">
        <v>100</v>
      </c>
    </row>
    <row r="57" spans="2:3" x14ac:dyDescent="0.35">
      <c r="B57" s="80" t="s">
        <v>5</v>
      </c>
      <c r="C57" s="78" t="s">
        <v>6</v>
      </c>
    </row>
    <row r="58" spans="2:3" x14ac:dyDescent="0.35">
      <c r="B58" s="80" t="s">
        <v>84</v>
      </c>
      <c r="C58" s="78" t="s">
        <v>7</v>
      </c>
    </row>
    <row r="59" spans="2:3" x14ac:dyDescent="0.35">
      <c r="B59" s="80"/>
    </row>
    <row r="60" spans="2:3" x14ac:dyDescent="0.35">
      <c r="B60" s="78" t="s">
        <v>172</v>
      </c>
    </row>
    <row r="62" spans="2:3" x14ac:dyDescent="0.35">
      <c r="B62" s="80" t="s">
        <v>45</v>
      </c>
      <c r="C62" s="78" t="s">
        <v>135</v>
      </c>
    </row>
    <row r="63" spans="2:3" x14ac:dyDescent="0.35">
      <c r="B63" s="80" t="s">
        <v>4</v>
      </c>
      <c r="C63" s="78" t="s">
        <v>6</v>
      </c>
    </row>
    <row r="64" spans="2:3" x14ac:dyDescent="0.35">
      <c r="B64" s="80" t="s">
        <v>5</v>
      </c>
      <c r="C64" s="78" t="s">
        <v>7</v>
      </c>
    </row>
    <row r="66" spans="2:3" x14ac:dyDescent="0.35">
      <c r="B66" s="80" t="s">
        <v>46</v>
      </c>
      <c r="C66" s="78" t="s">
        <v>173</v>
      </c>
    </row>
    <row r="67" spans="2:3" x14ac:dyDescent="0.35">
      <c r="B67" s="80" t="s">
        <v>4</v>
      </c>
      <c r="C67" s="78" t="s">
        <v>6</v>
      </c>
    </row>
    <row r="68" spans="2:3" x14ac:dyDescent="0.35">
      <c r="B68" s="80" t="s">
        <v>5</v>
      </c>
      <c r="C68" s="78" t="s">
        <v>7</v>
      </c>
    </row>
    <row r="70" spans="2:3" x14ac:dyDescent="0.35">
      <c r="B70" s="80" t="s">
        <v>47</v>
      </c>
      <c r="C70" s="78" t="s">
        <v>174</v>
      </c>
    </row>
    <row r="71" spans="2:3" x14ac:dyDescent="0.35">
      <c r="B71" s="80" t="s">
        <v>4</v>
      </c>
      <c r="C71" s="78" t="s">
        <v>6</v>
      </c>
    </row>
    <row r="72" spans="2:3" x14ac:dyDescent="0.35">
      <c r="B72" s="80" t="s">
        <v>5</v>
      </c>
      <c r="C72" s="78" t="s">
        <v>7</v>
      </c>
    </row>
    <row r="74" spans="2:3" x14ac:dyDescent="0.35">
      <c r="B74" s="80" t="s">
        <v>48</v>
      </c>
      <c r="C74" s="78" t="s">
        <v>175</v>
      </c>
    </row>
    <row r="75" spans="2:3" x14ac:dyDescent="0.35">
      <c r="B75" s="80" t="s">
        <v>4</v>
      </c>
      <c r="C75" s="78" t="s">
        <v>6</v>
      </c>
    </row>
    <row r="76" spans="2:3" x14ac:dyDescent="0.35">
      <c r="B76" s="80" t="s">
        <v>5</v>
      </c>
      <c r="C76" s="78" t="s">
        <v>7</v>
      </c>
    </row>
    <row r="78" spans="2:3" x14ac:dyDescent="0.35">
      <c r="B78" s="80" t="s">
        <v>49</v>
      </c>
      <c r="C78" s="78" t="s">
        <v>176</v>
      </c>
    </row>
    <row r="79" spans="2:3" x14ac:dyDescent="0.35">
      <c r="B79" s="80" t="s">
        <v>4</v>
      </c>
      <c r="C79" s="78" t="s">
        <v>6</v>
      </c>
    </row>
    <row r="80" spans="2:3" x14ac:dyDescent="0.35">
      <c r="B80" s="80" t="s">
        <v>5</v>
      </c>
      <c r="C80" s="78" t="s">
        <v>7</v>
      </c>
    </row>
    <row r="82" spans="2:3" x14ac:dyDescent="0.35">
      <c r="B82" s="80" t="s">
        <v>50</v>
      </c>
      <c r="C82" s="78" t="s">
        <v>177</v>
      </c>
    </row>
    <row r="83" spans="2:3" x14ac:dyDescent="0.35">
      <c r="B83" s="80" t="s">
        <v>4</v>
      </c>
      <c r="C83" s="78" t="s">
        <v>6</v>
      </c>
    </row>
    <row r="84" spans="2:3" x14ac:dyDescent="0.35">
      <c r="B84" s="80" t="s">
        <v>5</v>
      </c>
      <c r="C84" s="78" t="s">
        <v>7</v>
      </c>
    </row>
    <row r="86" spans="2:3" x14ac:dyDescent="0.35">
      <c r="B86" s="80" t="s">
        <v>51</v>
      </c>
      <c r="C86" s="78" t="s">
        <v>178</v>
      </c>
    </row>
    <row r="87" spans="2:3" x14ac:dyDescent="0.35">
      <c r="B87" s="80" t="s">
        <v>4</v>
      </c>
      <c r="C87" s="78" t="s">
        <v>6</v>
      </c>
    </row>
    <row r="88" spans="2:3" x14ac:dyDescent="0.35">
      <c r="B88" s="80" t="s">
        <v>5</v>
      </c>
      <c r="C88" s="78" t="s">
        <v>7</v>
      </c>
    </row>
    <row r="89" spans="2:3" x14ac:dyDescent="0.35">
      <c r="B89" s="80"/>
    </row>
    <row r="90" spans="2:3" x14ac:dyDescent="0.35">
      <c r="B90" s="80" t="s">
        <v>52</v>
      </c>
      <c r="C90" s="78" t="s">
        <v>179</v>
      </c>
    </row>
    <row r="91" spans="2:3" x14ac:dyDescent="0.35">
      <c r="B91" s="80" t="s">
        <v>4</v>
      </c>
      <c r="C91" s="78" t="s">
        <v>6</v>
      </c>
    </row>
    <row r="92" spans="2:3" x14ac:dyDescent="0.35">
      <c r="B92" s="80" t="s">
        <v>5</v>
      </c>
      <c r="C92" s="78" t="s">
        <v>7</v>
      </c>
    </row>
    <row r="93" spans="2:3" x14ac:dyDescent="0.35">
      <c r="B93" s="80"/>
    </row>
    <row r="94" spans="2:3" x14ac:dyDescent="0.35">
      <c r="B94" s="80" t="s">
        <v>155</v>
      </c>
      <c r="C94" s="78" t="s">
        <v>180</v>
      </c>
    </row>
    <row r="95" spans="2:3" x14ac:dyDescent="0.35">
      <c r="B95" s="80" t="s">
        <v>4</v>
      </c>
      <c r="C95" s="78" t="s">
        <v>6</v>
      </c>
    </row>
    <row r="96" spans="2:3" x14ac:dyDescent="0.35">
      <c r="B96" s="80" t="s">
        <v>5</v>
      </c>
      <c r="C96" s="78" t="s">
        <v>7</v>
      </c>
    </row>
    <row r="97" spans="2:3" x14ac:dyDescent="0.35">
      <c r="B97" s="80"/>
    </row>
    <row r="98" spans="2:3" x14ac:dyDescent="0.35">
      <c r="B98" s="80" t="s">
        <v>156</v>
      </c>
      <c r="C98" s="78" t="s">
        <v>181</v>
      </c>
    </row>
    <row r="99" spans="2:3" x14ac:dyDescent="0.35">
      <c r="B99" s="80" t="s">
        <v>4</v>
      </c>
      <c r="C99" s="78" t="s">
        <v>6</v>
      </c>
    </row>
    <row r="100" spans="2:3" x14ac:dyDescent="0.35">
      <c r="B100" s="80" t="s">
        <v>5</v>
      </c>
      <c r="C100" s="78" t="s">
        <v>7</v>
      </c>
    </row>
    <row r="101" spans="2:3" x14ac:dyDescent="0.35">
      <c r="B101" s="80"/>
    </row>
    <row r="102" spans="2:3" x14ac:dyDescent="0.35">
      <c r="B102" s="80" t="s">
        <v>157</v>
      </c>
      <c r="C102" s="78" t="s">
        <v>182</v>
      </c>
    </row>
    <row r="103" spans="2:3" x14ac:dyDescent="0.35">
      <c r="B103" s="80" t="s">
        <v>4</v>
      </c>
      <c r="C103" s="78" t="s">
        <v>6</v>
      </c>
    </row>
    <row r="104" spans="2:3" x14ac:dyDescent="0.35">
      <c r="B104" s="80" t="s">
        <v>5</v>
      </c>
      <c r="C104" s="78" t="s">
        <v>7</v>
      </c>
    </row>
    <row r="105" spans="2:3" x14ac:dyDescent="0.35">
      <c r="B105" s="80"/>
    </row>
    <row r="106" spans="2:3" x14ac:dyDescent="0.35">
      <c r="B106" s="80" t="s">
        <v>158</v>
      </c>
      <c r="C106" s="78" t="s">
        <v>183</v>
      </c>
    </row>
    <row r="107" spans="2:3" x14ac:dyDescent="0.35">
      <c r="B107" s="80" t="s">
        <v>4</v>
      </c>
      <c r="C107" s="78" t="s">
        <v>6</v>
      </c>
    </row>
    <row r="108" spans="2:3" x14ac:dyDescent="0.35">
      <c r="B108" s="80" t="s">
        <v>5</v>
      </c>
      <c r="C108" s="78" t="s">
        <v>7</v>
      </c>
    </row>
    <row r="109" spans="2:3" x14ac:dyDescent="0.35">
      <c r="B109" s="80"/>
    </row>
    <row r="110" spans="2:3" x14ac:dyDescent="0.35">
      <c r="B110" s="78" t="s">
        <v>185</v>
      </c>
    </row>
    <row r="112" spans="2:3" x14ac:dyDescent="0.35">
      <c r="B112" s="80" t="s">
        <v>58</v>
      </c>
      <c r="C112" s="78" t="s">
        <v>184</v>
      </c>
    </row>
    <row r="113" spans="2:4" x14ac:dyDescent="0.35">
      <c r="B113" s="80" t="s">
        <v>4</v>
      </c>
      <c r="C113" s="78" t="s">
        <v>6</v>
      </c>
    </row>
    <row r="114" spans="2:4" x14ac:dyDescent="0.35">
      <c r="B114" s="80" t="s">
        <v>5</v>
      </c>
      <c r="C114" s="78" t="s">
        <v>7</v>
      </c>
    </row>
    <row r="116" spans="2:4" x14ac:dyDescent="0.35">
      <c r="B116" s="80" t="s">
        <v>59</v>
      </c>
      <c r="C116" s="78" t="s">
        <v>186</v>
      </c>
      <c r="D116" s="75"/>
    </row>
    <row r="117" spans="2:4" x14ac:dyDescent="0.35">
      <c r="B117" s="80" t="s">
        <v>4</v>
      </c>
      <c r="C117" s="78" t="s">
        <v>6</v>
      </c>
    </row>
    <row r="118" spans="2:4" x14ac:dyDescent="0.35">
      <c r="B118" s="80" t="s">
        <v>5</v>
      </c>
      <c r="C118" s="78" t="s">
        <v>7</v>
      </c>
    </row>
    <row r="120" spans="2:4" x14ac:dyDescent="0.35">
      <c r="B120" s="80" t="s">
        <v>63</v>
      </c>
      <c r="C120" s="78" t="s">
        <v>187</v>
      </c>
    </row>
    <row r="121" spans="2:4" x14ac:dyDescent="0.35">
      <c r="B121" s="80" t="s">
        <v>4</v>
      </c>
      <c r="C121" s="78" t="s">
        <v>6</v>
      </c>
    </row>
    <row r="122" spans="2:4" x14ac:dyDescent="0.35">
      <c r="B122" s="80" t="s">
        <v>5</v>
      </c>
      <c r="C122" s="78" t="s">
        <v>7</v>
      </c>
    </row>
    <row r="124" spans="2:4" x14ac:dyDescent="0.35">
      <c r="B124" s="80" t="s">
        <v>64</v>
      </c>
      <c r="C124" s="78" t="s">
        <v>125</v>
      </c>
    </row>
    <row r="125" spans="2:4" x14ac:dyDescent="0.35">
      <c r="B125" s="80" t="s">
        <v>4</v>
      </c>
      <c r="C125" s="78" t="s">
        <v>6</v>
      </c>
    </row>
    <row r="126" spans="2:4" x14ac:dyDescent="0.35">
      <c r="B126" s="80" t="s">
        <v>5</v>
      </c>
      <c r="C126" s="78" t="s">
        <v>7</v>
      </c>
    </row>
    <row r="128" spans="2:4" x14ac:dyDescent="0.35">
      <c r="B128" s="80" t="s">
        <v>60</v>
      </c>
      <c r="C128" s="78" t="s">
        <v>188</v>
      </c>
    </row>
    <row r="129" spans="2:3" x14ac:dyDescent="0.35">
      <c r="B129" s="80" t="s">
        <v>4</v>
      </c>
      <c r="C129" s="78" t="s">
        <v>6</v>
      </c>
    </row>
    <row r="130" spans="2:3" x14ac:dyDescent="0.35">
      <c r="B130" s="80" t="s">
        <v>5</v>
      </c>
      <c r="C130" s="78" t="s">
        <v>7</v>
      </c>
    </row>
    <row r="132" spans="2:3" x14ac:dyDescent="0.35">
      <c r="B132" s="80" t="s">
        <v>61</v>
      </c>
      <c r="C132" s="78" t="s">
        <v>189</v>
      </c>
    </row>
    <row r="133" spans="2:3" x14ac:dyDescent="0.35">
      <c r="B133" s="80" t="s">
        <v>4</v>
      </c>
      <c r="C133" s="78" t="s">
        <v>6</v>
      </c>
    </row>
    <row r="134" spans="2:3" x14ac:dyDescent="0.35">
      <c r="B134" s="80" t="s">
        <v>5</v>
      </c>
      <c r="C134" s="78" t="s">
        <v>7</v>
      </c>
    </row>
    <row r="136" spans="2:3" x14ac:dyDescent="0.35">
      <c r="B136" s="80" t="s">
        <v>65</v>
      </c>
      <c r="C136" s="78" t="s">
        <v>90</v>
      </c>
    </row>
    <row r="137" spans="2:3" x14ac:dyDescent="0.35">
      <c r="B137" s="80" t="s">
        <v>4</v>
      </c>
      <c r="C137" s="78" t="s">
        <v>6</v>
      </c>
    </row>
    <row r="138" spans="2:3" x14ac:dyDescent="0.35">
      <c r="B138" s="80" t="s">
        <v>5</v>
      </c>
      <c r="C138" s="78" t="s">
        <v>7</v>
      </c>
    </row>
    <row r="140" spans="2:3" x14ac:dyDescent="0.35">
      <c r="B140" s="80" t="s">
        <v>66</v>
      </c>
      <c r="C140" s="78" t="s">
        <v>190</v>
      </c>
    </row>
    <row r="141" spans="2:3" x14ac:dyDescent="0.35">
      <c r="B141" s="80" t="s">
        <v>4</v>
      </c>
      <c r="C141" s="78" t="s">
        <v>6</v>
      </c>
    </row>
    <row r="142" spans="2:3" x14ac:dyDescent="0.35">
      <c r="B142" s="80" t="s">
        <v>5</v>
      </c>
      <c r="C142" s="78" t="s">
        <v>7</v>
      </c>
    </row>
  </sheetData>
  <sheetProtection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0E96E295BD24449780EEEEE05611EC" ma:contentTypeVersion="10" ma:contentTypeDescription="Create a new document." ma:contentTypeScope="" ma:versionID="ff15bdefd16983b7e78ec89b2cc5a8b6">
  <xsd:schema xmlns:xsd="http://www.w3.org/2001/XMLSchema" xmlns:xs="http://www.w3.org/2001/XMLSchema" xmlns:p="http://schemas.microsoft.com/office/2006/metadata/properties" xmlns:ns3="4c1b4742-accf-4a89-b6dc-0b4549962e67" targetNamespace="http://schemas.microsoft.com/office/2006/metadata/properties" ma:root="true" ma:fieldsID="6fa35f7123db893881172ba40a817e3f" ns3:_="">
    <xsd:import namespace="4c1b4742-accf-4a89-b6dc-0b4549962e67"/>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b4742-accf-4a89-b6dc-0b4549962e6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c1b4742-accf-4a89-b6dc-0b4549962e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3E61AE-C17E-4F65-9F7C-E2F695B2A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b4742-accf-4a89-b6dc-0b4549962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3FA58A-F2C0-4EDA-88C7-134376EC3C30}">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4c1b4742-accf-4a89-b6dc-0b4549962e67"/>
    <ds:schemaRef ds:uri="http://purl.org/dc/dcmitype/"/>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200AE9C5-7E6E-4B6D-9EC7-068863F4A9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Objectives and Context</vt:lpstr>
      <vt:lpstr>How to use</vt:lpstr>
      <vt:lpstr>Score summary</vt:lpstr>
      <vt:lpstr>Questionnaire</vt:lpstr>
      <vt:lpstr>Scoring - Do not edit</vt:lpstr>
      <vt:lpstr>Data - Do not edit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Zeeshan Ahmad</dc:creator>
  <cp:lastModifiedBy>Yash Ajmera</cp:lastModifiedBy>
  <dcterms:created xsi:type="dcterms:W3CDTF">2015-06-05T18:17:20Z</dcterms:created>
  <dcterms:modified xsi:type="dcterms:W3CDTF">2026-08-15T07:35:47Z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0x010100AD0E96E295BD24449780EEEEE05611EC</vt:lpwstr>
  </property>
</Properties>
</file>